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917" firstSheet="1" activeTab="1"/>
  </bookViews>
  <sheets>
    <sheet name="Конс. бюд. табл " sheetId="1" state="hidden" r:id="rId1"/>
    <sheet name="Райбюд. " sheetId="2" r:id="rId2"/>
    <sheet name="Свод с.п." sheetId="3" state="hidden" r:id="rId3"/>
  </sheets>
  <externalReferences>
    <externalReference r:id="rId6"/>
  </externalReferences>
  <definedNames>
    <definedName name="_xlnm.Print_Area" localSheetId="0">'Конс. бюд. табл '!$A$1:$E$248</definedName>
    <definedName name="_xlnm.Print_Area" localSheetId="1">'Райбюд. '!$A$1:$E$202</definedName>
  </definedNames>
  <calcPr fullCalcOnLoad="1"/>
</workbook>
</file>

<file path=xl/sharedStrings.xml><?xml version="1.0" encoding="utf-8"?>
<sst xmlns="http://schemas.openxmlformats.org/spreadsheetml/2006/main" count="1035" uniqueCount="484">
  <si>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</si>
  <si>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</si>
  <si>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</si>
  <si>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</si>
  <si>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</si>
  <si>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</si>
  <si>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</si>
  <si>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</si>
  <si>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</si>
  <si>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</si>
  <si>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</si>
  <si>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</si>
  <si>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</si>
  <si>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</si>
  <si>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</si>
  <si>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</si>
  <si>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</si>
  <si>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</si>
  <si>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</si>
  <si>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</si>
  <si>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</si>
  <si>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</si>
  <si>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</si>
  <si>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</si>
  <si>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</si>
  <si>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</si>
  <si>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</si>
  <si>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</si>
  <si>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</si>
  <si>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</si>
  <si>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</si>
  <si>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</si>
  <si>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</si>
  <si>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</si>
  <si>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</si>
  <si>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</si>
  <si>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</si>
  <si>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на выравнивание бюджетной обеспеченности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</si>
  <si>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</si>
  <si>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</si>
  <si>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</si>
  <si>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</si>
  <si>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</si>
  <si>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</si>
  <si>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</si>
  <si>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</si>
  <si>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</si>
  <si>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</si>
  <si>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</si>
  <si>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</si>
  <si>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</si>
  <si>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</si>
  <si>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</si>
  <si>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</si>
  <si>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</si>
  <si>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000 1 14 02053 10 0000 410</t>
  </si>
  <si>
    <t>000 1 11 05010 00 0000 120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</si>
  <si>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</si>
  <si>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</si>
  <si>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</si>
  <si>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</si>
  <si>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</si>
  <si>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</si>
  <si>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</si>
  <si>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</si>
  <si>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</si>
  <si>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</si>
  <si>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</si>
  <si>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</si>
  <si>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</si>
  <si>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</si>
  <si>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</si>
  <si>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</si>
  <si>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</si>
  <si>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</si>
  <si>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</si>
  <si>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</si>
  <si>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</si>
  <si>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</si>
  <si>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</si>
  <si>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</si>
  <si>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</si>
  <si>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</si>
  <si>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</si>
  <si>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000 1 13 01995 10 0000 130</t>
  </si>
  <si>
    <t>000 1 13 02995 10 0000 130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</si>
  <si>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</si>
  <si>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</si>
  <si>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</si>
  <si>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</si>
  <si>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</si>
  <si>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</si>
  <si>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</si>
  <si>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</si>
  <si>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</si>
  <si>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</si>
  <si>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</si>
  <si>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</si>
  <si>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</si>
  <si>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</si>
  <si>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</si>
  <si>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</si>
  <si>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</si>
  <si>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</si>
  <si>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</si>
  <si>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</si>
  <si>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</si>
  <si>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</si>
  <si>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>Исполнение бюджетов сельских поселений</t>
  </si>
  <si>
    <t>Исполнение консолидированного бюджета</t>
  </si>
  <si>
    <t>% исполнения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</si>
  <si>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</si>
  <si>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</si>
  <si>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</si>
  <si>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</si>
  <si>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</si>
  <si>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</si>
  <si>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902 1 11 05013 05 0000 120</t>
  </si>
  <si>
    <t>902 1 14 06013 05 0000 430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</si>
  <si>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</si>
  <si>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</si>
  <si>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</si>
  <si>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</si>
  <si>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</si>
  <si>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</si>
  <si>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</si>
  <si>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Прочие доходы от компенсации затрат бюджетов сельских поселений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</si>
  <si>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</si>
  <si>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</si>
  <si>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</si>
  <si>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</si>
  <si>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</si>
  <si>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</si>
  <si>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</si>
  <si>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</si>
  <si>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</si>
  <si>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</si>
  <si>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</si>
  <si>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</si>
  <si>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</si>
  <si>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</si>
  <si>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000 2 02 40014 10 0000 150</t>
  </si>
  <si>
    <t>000 2 02 49999 10 0000 150</t>
  </si>
  <si>
    <t>000 2 02 40014  00 0000 150</t>
  </si>
  <si>
    <t>000 2 02 30024 10 0000 150</t>
  </si>
  <si>
    <t>000 2 02 30024 00 0000 150</t>
  </si>
  <si>
    <t>000 2 02 35118 00 0000 150</t>
  </si>
  <si>
    <t>000 2 02 30000 00 0000 150</t>
  </si>
  <si>
    <t>000 2 02 25555 00 0000 150</t>
  </si>
  <si>
    <t>000 2 02 15001 10 0000 150</t>
  </si>
  <si>
    <t>000 2 02 15001 00 0000 150</t>
  </si>
  <si>
    <t>000 2 02 10000 00 0000 150</t>
  </si>
  <si>
    <t>000 2 02 20041 00 0000 150</t>
  </si>
  <si>
    <t>000 2 02 40000 00 0000 150</t>
  </si>
  <si>
    <t>902 2 02 29999 05 0000 150</t>
  </si>
  <si>
    <t>902 2 02 30029 05 0000 150</t>
  </si>
  <si>
    <t>902 2 02 30022 05 0000 150</t>
  </si>
  <si>
    <t>902 2 02 30027 05 0000 150</t>
  </si>
  <si>
    <t>000 2 02 29999 05 0000 150</t>
  </si>
  <si>
    <t>902 2 02 40014 05 0000 150</t>
  </si>
  <si>
    <t>000 2 02 20000 00 0000 150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</si>
  <si>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</si>
  <si>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</si>
  <si>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</si>
  <si>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</si>
  <si>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</si>
  <si>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</si>
  <si>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</si>
  <si>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 xml:space="preserve">Плата за размещение отходов производства </t>
  </si>
  <si>
    <t>Дотации бюджетам бюджетной системы Российской Федерации</t>
  </si>
  <si>
    <t>000 2 02  15001 00 0000 150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</si>
  <si>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</si>
  <si>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</si>
  <si>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</si>
  <si>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</si>
  <si>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</si>
  <si>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</si>
  <si>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t>Субсидии бюджетам на обеспечение комплексного развития сельских территорий</t>
  </si>
  <si>
    <t>902 2 02 25576 00 0000 150</t>
  </si>
  <si>
    <t>902 2 02 25576 05 0000 150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</si>
  <si>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</si>
  <si>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</si>
  <si>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</si>
  <si>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 xml:space="preserve">000 2 02 30024 00 0000 150 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</si>
  <si>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</si>
  <si>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</si>
  <si>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</si>
  <si>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902 2 02 30024 05  0000 151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</si>
  <si>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</si>
  <si>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</si>
  <si>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</si>
  <si>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</si>
  <si>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</si>
  <si>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</si>
  <si>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</si>
  <si>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</si>
  <si>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</si>
  <si>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</si>
  <si>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</si>
  <si>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</si>
  <si>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</si>
  <si>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</si>
  <si>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 xml:space="preserve">902 2 02 35930 05 0000 150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</si>
  <si>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</si>
  <si>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</si>
  <si>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>000 1 11 05025 00 0000 120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</si>
  <si>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</si>
  <si>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Прочие доходы от оказания платных услуг (работ) получателями средств бюджетов поселений</t>
  </si>
  <si>
    <t>ШТРАФЫ, САНКЦИИ, ВОЗЩМЕЩЕНИЕ УЩЕРБА</t>
  </si>
  <si>
    <t>000 2 02 00000 00 0000 150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</si>
  <si>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</si>
  <si>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</si>
  <si>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</si>
  <si>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 xml:space="preserve">000 2 02 25555 10 0000 150 </t>
  </si>
  <si>
    <t>Субвенции бюджетам бюджетной системы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</si>
  <si>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</si>
  <si>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</si>
  <si>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</si>
  <si>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</si>
  <si>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000 2 02 35118 10 0000 150                      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</si>
  <si>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</si>
  <si>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</si>
  <si>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</si>
  <si>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</si>
  <si>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</si>
  <si>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</si>
  <si>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</si>
  <si>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</si>
  <si>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</si>
  <si>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</si>
  <si>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</si>
  <si>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</si>
  <si>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</si>
  <si>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</si>
  <si>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</si>
  <si>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</si>
  <si>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</si>
  <si>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</si>
  <si>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</si>
  <si>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</si>
  <si>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</si>
  <si>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</si>
  <si>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000 1 16 07090 00 0000 140</t>
  </si>
  <si>
    <t>188 1 16 07090 05 0000 140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</si>
  <si>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</si>
  <si>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</si>
  <si>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000 1 16 10120 01 0000 140</t>
  </si>
  <si>
    <t>188 1 16 10123 01 0000 140</t>
  </si>
  <si>
    <t>182 1 16 10129 01 0000 140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</si>
  <si>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</si>
  <si>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</si>
  <si>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</si>
  <si>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</si>
  <si>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803 1 16 01153 01 0000 140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</si>
  <si>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Россиской Федерации),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</si>
  <si>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</si>
  <si>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</si>
  <si>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</si>
  <si>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</si>
  <si>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</si>
  <si>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</si>
  <si>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(убытка)</t>
  </si>
  <si>
    <t>321 1 16 10123 01 0000 140</t>
  </si>
  <si>
    <t>844 1 1 16 10123 01 0000 140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</si>
  <si>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</si>
  <si>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000 2 02 20077 00 0000 150</t>
  </si>
  <si>
    <t>902 2 02 20077 05 0000 150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</si>
  <si>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</si>
  <si>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</si>
  <si>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</si>
  <si>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</si>
  <si>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</si>
  <si>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</si>
  <si>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муницпальных районов</t>
  </si>
  <si>
    <t>000 2 07 00000 00 0000 000</t>
  </si>
  <si>
    <t>000 2 07 05000 05 0000 150</t>
  </si>
  <si>
    <t>902 2 07 05020 05 0000 150</t>
  </si>
  <si>
    <t>182 1 05 01011 01 0000 110</t>
  </si>
  <si>
    <t>182 1 05 01021 01 0000 110</t>
  </si>
  <si>
    <t>000 1 05 01010 01 0000 110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</si>
  <si>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</si>
  <si>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</si>
  <si>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</si>
  <si>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</si>
  <si>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000 1 13 00000 00 0000 130</t>
  </si>
  <si>
    <t>902 1 13 02995 05 0000 130</t>
  </si>
  <si>
    <t xml:space="preserve">Прочие доходы от оказания платных услуг и компенсации затрат государства </t>
  </si>
  <si>
    <t>000 1 16 01053 01 0000 140</t>
  </si>
  <si>
    <t>803 1 16 01053 01 0000 140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</si>
  <si>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</si>
  <si>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</si>
  <si>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</si>
  <si>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</si>
  <si>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</si>
  <si>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</si>
  <si>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</si>
  <si>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</si>
  <si>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муницпальным контрактом, заключенным муницпальным органом, казенным учреждением сельского поселения</t>
  </si>
  <si>
    <t>000 1 16 07010 10 0000 140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</si>
  <si>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</si>
  <si>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</si>
  <si>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</si>
  <si>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сельских поселений</t>
  </si>
  <si>
    <t>000 1 17 01000 00 0000 180</t>
  </si>
  <si>
    <t>000 1 17 01050 10 0000 180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</si>
  <si>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</si>
  <si>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</si>
  <si>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</si>
  <si>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000 2 02 150002 00 0000 150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</si>
  <si>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</si>
  <si>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</si>
  <si>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</si>
  <si>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</si>
  <si>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</si>
  <si>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</si>
  <si>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</si>
  <si>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</si>
  <si>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</si>
  <si>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</si>
  <si>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000 1 05 04000 00 0000 110</t>
  </si>
  <si>
    <t>Плата за размещение твердых коммунальных отходов</t>
  </si>
  <si>
    <t>048 1 12 01042 01 0000 120</t>
  </si>
  <si>
    <t>000 1 12 01040 00 0000 120</t>
  </si>
  <si>
    <t>Плата за размещение отходов производства и потребления</t>
  </si>
  <si>
    <t xml:space="preserve">Прочие доходы от компенсации затрат бюджетов муниципальных районов </t>
  </si>
  <si>
    <t>000 1 13 02000 00 0000 130</t>
  </si>
  <si>
    <t>000 1 13 02990 00 0000 130</t>
  </si>
  <si>
    <t>Доходы от компенсации затрат государства</t>
  </si>
  <si>
    <t>Прочие доходы от компенсации затрат государства</t>
  </si>
  <si>
    <t>902 2 02 25097 05 0000 150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</si>
  <si>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</si>
  <si>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</si>
  <si>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902 1 16 01053 01 0000 140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</si>
  <si>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</si>
  <si>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</si>
  <si>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</si>
  <si>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803 1 16 01083 01 0000 140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</si>
  <si>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</si>
  <si>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</si>
  <si>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</si>
  <si>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803 1 16 01133 01 0000 140</t>
  </si>
  <si>
    <t>902 1 16 01203 01 0000 140</t>
  </si>
  <si>
    <t>076 1 16 10123 01 0000 140</t>
  </si>
  <si>
    <t>814 1 16 10123 01 0000 140</t>
  </si>
  <si>
    <t>000 2 02 15002 00 0000 150</t>
  </si>
  <si>
    <t>Дотации бюджетам муниципальных районов на поддержку мер по обеспечению сбалансированности бюджетов с-но ПАВО от 06.04.20 № 193-п</t>
  </si>
  <si>
    <t>902 2 02 15002 05 0000 150</t>
  </si>
  <si>
    <t>Дотации бюджетам муниципальных районов на поддержку мер по обеспечению сбалансированности бюджетов с-но ПАВО от 01.06.2020   № 301-п</t>
  </si>
  <si>
    <t>Дотации бюджетам муниципальных районов на поддержку мер по обеспечению сбалансированности бюджетов с-но ПАВО от 01.06.2020   № 310-п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</si>
  <si>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</si>
  <si>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</si>
  <si>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</si>
  <si>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</si>
  <si>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000 2 02 49999 00 0000 150</t>
  </si>
  <si>
    <t>90 2 2 02 49999 05 0000 150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</si>
  <si>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</si>
  <si>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</si>
  <si>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</si>
  <si>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</si>
  <si>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муницпальных районов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</si>
  <si>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902 1 11 09045 05 0000 120</t>
  </si>
  <si>
    <t>000 2 07 05000 10 0000 150</t>
  </si>
  <si>
    <t>000 2 07 05020 10 0000 150</t>
  </si>
  <si>
    <t>Прочие безвозмездные поступдления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</si>
  <si>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</si>
  <si>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000 1 16 10030 10 0000 140</t>
  </si>
  <si>
    <t>000 1 16 10031 10 0000 140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</si>
  <si>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</si>
  <si>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</si>
  <si>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</si>
  <si>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803 1 16 01143 01 0000 140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</si>
  <si>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</si>
  <si>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000 1 16 10030 05 0000 140</t>
  </si>
  <si>
    <t>902 1 16 10031 05 0000 140</t>
  </si>
  <si>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indexed="8"/>
        <rFont val="Times New Roman"/>
        <family val="1"/>
      </rPr>
      <t>м имущества, закрепленного за муниципальными бюджетными (автономными) учреждениями, унитарными предприятиями)</t>
    </r>
  </si>
  <si>
    <r>
      <t>Субсидии бюджетам на организацию беспла</t>
    </r>
    <r>
      <rPr>
        <b/>
        <sz val="10"/>
        <color indexed="8"/>
        <rFont val="Times New Roman"/>
        <family val="1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</si>
  <si>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</si>
  <si>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000 2 02 25304 00 0000 150</t>
  </si>
  <si>
    <t>902 2 02 25304 05 0000 150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</si>
  <si>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</si>
  <si>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с-но ПАВО от 29.06.2020 № 373-п</t>
  </si>
  <si>
    <t>902 2 02 45160 05 0000 150</t>
  </si>
  <si>
    <t>000 2 02 45160 00 0000 150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</si>
  <si>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</si>
  <si>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Административные штрафы, установленные законами субъектов Российской Федерации об административных правонарушениях</t>
  </si>
  <si>
    <t>000  1 16 02000 02 0000 140</t>
  </si>
  <si>
    <t>000 1 16 02020 02 0000 140</t>
  </si>
  <si>
    <t>Платежи в целях возмещения причиненного ущерба (убыткjd)</t>
  </si>
  <si>
    <t>Прочие субсидии</t>
  </si>
  <si>
    <t>000 2 02 29999 00 0000150</t>
  </si>
  <si>
    <t>000 2 02 29999 10 0000 150</t>
  </si>
  <si>
    <t>Дотации бюджетам муниципальных районов на поддержку мер по обеспечению сбалансированности бюджетов с-но ПАВО от 05.09.2020   № 601-п</t>
  </si>
  <si>
    <t>Межбюджетные трансферты, передаваемые бюджетам 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</si>
  <si>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</si>
  <si>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000 2 02 49001 00 0000 150</t>
  </si>
  <si>
    <t>902 2 02 49001 05 0000 150</t>
  </si>
  <si>
    <t>Плата за сбросы загрязняющих веществ в водные объекты</t>
  </si>
  <si>
    <t>048 1 12 01030 01 0000 120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</si>
  <si>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судбями,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</si>
  <si>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</si>
  <si>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</si>
  <si>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803 1 16 01173 01 0000 140</t>
  </si>
  <si>
    <t>802 1 16 10123 01 0000 140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</si>
  <si>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Волгоградской области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</si>
  <si>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Субсидия на реализацию мероприятий по благоустройству сельских территорий с-но ПАВО от 17.02.21 № 61-п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</si>
  <si>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</si>
  <si>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</si>
  <si>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</si>
  <si>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902 2 02 35120 05 0000 150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</si>
  <si>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</si>
  <si>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 межбюджетные трансферты, передаваемые бюджетам муниципальных районов на обеспечение социальными гарантиями молодых специалистов, работающих в муницпальных учреждениях, расположенных в сельских поселениях и рабочих поселках Волгоградской области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</si>
  <si>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</si>
  <si>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</si>
  <si>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</si>
  <si>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</si>
  <si>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</si>
  <si>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902 2 19 60010 05 0000 150</t>
  </si>
  <si>
    <t>Прочие неналоговые доходы</t>
  </si>
  <si>
    <t>Невыясненные поступления, зачисляемые в бюджеты муницпальных районов</t>
  </si>
  <si>
    <t>902 1 17 01050 05 0000 180</t>
  </si>
  <si>
    <t>Утверждено бюджетом на 2022 год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</si>
  <si>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</si>
  <si>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</si>
  <si>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</si>
  <si>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</si>
  <si>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000 1 16 02000 02 0000 140</t>
  </si>
  <si>
    <t>902 1 16 02020 02 0000 140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</si>
  <si>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</si>
  <si>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Субсидии бюджетам на проведение комплексных кадастровых работ
</t>
  </si>
  <si>
    <t>000 2 02 25511 00 0000 150</t>
  </si>
  <si>
    <t xml:space="preserve">Субсидии бюджетам муниципальных районов на проведение комплексных кадастровых работ
</t>
  </si>
  <si>
    <t>902 2 02 25511 05 0000 150</t>
  </si>
  <si>
    <t>Субсидии на обеспечение сбалансированности местных бюджетов бюджетам муниципальных образований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</si>
  <si>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</si>
  <si>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Субсидии бюджетам муниципальных образований на содержание объектов благоустройства</t>
  </si>
  <si>
    <t>Субсидии бюджетам муниципальных образований на обеспечение питьевым водоснабжением населения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</si>
  <si>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</si>
  <si>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</si>
  <si>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</si>
  <si>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</si>
  <si>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Субсидий из областного бюджета бюджетам муниципальных районов и городских округов Волгоградской области на приобретение и замену оконных блоков и выполнение необходимых для этого работ в зданиях муниципальных образовательных организаций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</si>
  <si>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</si>
  <si>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</si>
  <si>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</si>
  <si>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</si>
  <si>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</si>
  <si>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Субвенции на организацию и осуществление деятельности по опеке и попечительству"</t>
  </si>
  <si>
    <t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</si>
  <si>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Прочие  межбюджетные трансферты, передаваемые бюджетам муниципальных районов на обеспечение социальными гарантиями молодых специалистов</t>
  </si>
  <si>
    <t xml:space="preserve">Прочие субсидии бюджетам сельских поселений на поощрение победителей конкрса на сохранение культурного наследия </t>
  </si>
  <si>
    <t>Субвенции на предупреждение и ликвидацию болезней животных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</si>
  <si>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9 (иные штрафы)</t>
  </si>
  <si>
    <t>902 1 16 01154 01 0000 140</t>
  </si>
  <si>
    <t xml:space="preserve">Средства из резервного фонда АВО по постановлению АВО от 20.05.2022 № 288-п на оказание материальной помощи 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</si>
  <si>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ТОС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</si>
  <si>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000 1 09 00000 00 0000 000</t>
  </si>
  <si>
    <t>182 1 09 04053 10 0000 110</t>
  </si>
  <si>
    <t>ЗАДОЛЖЕННОСТЬ И ПЕРЕРАСЧЕТЫ  ПО ОТМЕНЕННЫМ  НАЛОГАМ И СБОРАМ И ИНЫМ ОБЯЗАТЕЛЬНЫМ ПЛАТЕЖАМ</t>
  </si>
  <si>
    <t>Земельный налог (по обязательствам, возникшим до 01.01.2006г.), мобилизуемый на территориях поселений</t>
  </si>
  <si>
    <t>Межбюджетные трансферты, передаваемые бюджетам муницпальных районов за достижение показателей деятельности органов исполнительной власти субъектов Российской Федерации</t>
  </si>
  <si>
    <t>000 2 18 00000 00 0000 150</t>
  </si>
  <si>
    <t>902 2 18 05010 05 0000 150</t>
  </si>
  <si>
    <t>Доходы бюджетов бюджетной системы РФ от возврата организациями остатков субсидий прошлых лет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</si>
  <si>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</si>
  <si>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 Алексеевского муниципального района   за 4 квартал 2022 года</t>
  </si>
  <si>
    <t xml:space="preserve"> Алексеевского муниципального района  за 4 квартал 2022 года</t>
  </si>
  <si>
    <t>Отчет на 01.01.2023 г.</t>
  </si>
  <si>
    <t>814 1 16 11050 01 0000 140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</si>
  <si>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</si>
  <si>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000 1 16 07010 05 0000 140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</si>
  <si>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</si>
  <si>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902 2 02 45179 05 0000 150                         22-5179F-00000-00000</t>
  </si>
  <si>
    <t xml:space="preserve">902 2 02 45179 05 0000 150                        </t>
  </si>
  <si>
    <t>Мероприятия по реализации государственной социальной политики  Указ Президента №597</t>
  </si>
  <si>
    <t>902 2 02 49999 05 0000 150</t>
  </si>
  <si>
    <t>Иные межбюджетные трансферты из резервного фонда администрации Волгоградской области по постановлению администрации Волгоградской области от  №648- п от 01.11.22 г. " О выделении средств из резервного фонда Администрации Волгоградской области комитету образования, науки и молодежной политики Волгоградской области для предоставления иных межбюджетных трансфертов муниципальным районам"</t>
  </si>
  <si>
    <t>Иной  межбюджетный трансферт, источником финансового обеспечения которых является средства областного бюджета, бюджету муниципального образования Волгоградской области на финансовое обеспечение предоставления дополнительного образования детей в муниципальных образовательных организациях Волгоградской области, реализующие дополнительные общеобразовательные программы для детей</t>
  </si>
  <si>
    <t>Доходы бюджетов муниципальных районов от возврата иными организациями остатков субсидий прошлых лет</t>
  </si>
  <si>
    <t xml:space="preserve">902 2 18 05030 05 0000 150 </t>
  </si>
  <si>
    <t>Приложение №2</t>
  </si>
  <si>
    <t>к решению Алексеевской районной Думы</t>
  </si>
  <si>
    <t>от ___________________№________</t>
  </si>
  <si>
    <t>Исполнение  бюджета по доходам бюджета Алексеевского муниципального района за 2022 год</t>
  </si>
  <si>
    <t xml:space="preserve">                 от 29.05.2023 г. № 57/328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</si>
</sst>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  <numFmt numFmtId="183" formatCode="0.000"/>
  </numFmts>
  <fonts count="90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0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0" fontId="13" fillId="0" borderId="11" xfId="53" applyFont="1" applyBorder="1" applyAlignment="1" applyProtection="1">
      <alignment horizontal="left" vertical="center" wrapText="1"/>
      <protection locked="0"/>
    </xf>
    <xf numFmtId="0" fontId="15" fillId="0" borderId="11" xfId="53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75" fillId="0" borderId="10" xfId="0" applyFont="1" applyFill="1" applyBorder="1" applyAlignment="1">
      <alignment horizontal="left" wrapText="1"/>
    </xf>
    <xf numFmtId="0" fontId="76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23" fillId="0" borderId="10" xfId="0" applyFont="1" applyBorder="1" applyAlignment="1" applyProtection="1">
      <alignment horizontal="center"/>
      <protection locked="0"/>
    </xf>
    <xf numFmtId="0" fontId="19" fillId="34" borderId="10" xfId="0" applyFont="1" applyFill="1" applyBorder="1" applyAlignment="1">
      <alignment horizontal="left" wrapText="1"/>
    </xf>
    <xf numFmtId="0" fontId="77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 wrapText="1" readingOrder="1"/>
    </xf>
    <xf numFmtId="49" fontId="19" fillId="0" borderId="10" xfId="0" applyNumberFormat="1" applyFont="1" applyBorder="1" applyAlignment="1">
      <alignment horizontal="left" wrapText="1"/>
    </xf>
    <xf numFmtId="180" fontId="19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 readingOrder="1"/>
    </xf>
    <xf numFmtId="0" fontId="79" fillId="0" borderId="10" xfId="0" applyFont="1" applyBorder="1" applyAlignment="1">
      <alignment horizontal="left" wrapText="1"/>
    </xf>
    <xf numFmtId="0" fontId="75" fillId="0" borderId="10" xfId="0" applyFont="1" applyBorder="1" applyAlignment="1">
      <alignment horizontal="left" wrapText="1"/>
    </xf>
    <xf numFmtId="0" fontId="76" fillId="0" borderId="10" xfId="0" applyFont="1" applyBorder="1" applyAlignment="1">
      <alignment horizontal="left" wrapText="1"/>
    </xf>
    <xf numFmtId="0" fontId="77" fillId="34" borderId="10" xfId="0" applyFont="1" applyFill="1" applyBorder="1" applyAlignment="1">
      <alignment horizontal="center" vertical="center"/>
    </xf>
    <xf numFmtId="0" fontId="76" fillId="34" borderId="10" xfId="42" applyFont="1" applyFill="1" applyBorder="1" applyAlignment="1" applyProtection="1">
      <alignment horizontal="left" wrapText="1"/>
      <protection/>
    </xf>
    <xf numFmtId="0" fontId="78" fillId="34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0" fontId="75" fillId="34" borderId="10" xfId="42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 readingOrder="1"/>
    </xf>
    <xf numFmtId="0" fontId="80" fillId="34" borderId="10" xfId="0" applyFont="1" applyFill="1" applyBorder="1" applyAlignment="1">
      <alignment horizontal="left" wrapText="1"/>
    </xf>
    <xf numFmtId="0" fontId="80" fillId="34" borderId="10" xfId="42" applyFont="1" applyFill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vertical="top" wrapText="1"/>
    </xf>
    <xf numFmtId="0" fontId="79" fillId="34" borderId="10" xfId="42" applyFont="1" applyFill="1" applyBorder="1" applyAlignment="1" applyProtection="1">
      <alignment horizontal="left" wrapText="1"/>
      <protection/>
    </xf>
    <xf numFmtId="0" fontId="8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 readingOrder="1"/>
      <protection locked="0"/>
    </xf>
    <xf numFmtId="0" fontId="11" fillId="0" borderId="11" xfId="0" applyFont="1" applyBorder="1" applyAlignment="1">
      <alignment wrapText="1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4" fillId="0" borderId="10" xfId="0" applyNumberFormat="1" applyFont="1" applyFill="1" applyBorder="1" applyAlignment="1">
      <alignment/>
    </xf>
    <xf numFmtId="0" fontId="19" fillId="34" borderId="10" xfId="42" applyFont="1" applyFill="1" applyBorder="1" applyAlignment="1" applyProtection="1">
      <alignment vertical="center" wrapText="1"/>
      <protection/>
    </xf>
    <xf numFmtId="0" fontId="81" fillId="34" borderId="10" xfId="0" applyFont="1" applyFill="1" applyBorder="1" applyAlignment="1">
      <alignment horizontal="center"/>
    </xf>
    <xf numFmtId="0" fontId="82" fillId="34" borderId="1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vertical="center" wrapText="1"/>
    </xf>
    <xf numFmtId="0" fontId="84" fillId="34" borderId="10" xfId="0" applyFont="1" applyFill="1" applyBorder="1" applyAlignment="1">
      <alignment horizontal="center" wrapText="1"/>
    </xf>
    <xf numFmtId="0" fontId="81" fillId="34" borderId="10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77" fillId="0" borderId="13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0" fontId="15" fillId="34" borderId="10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wrapText="1"/>
    </xf>
    <xf numFmtId="0" fontId="11" fillId="34" borderId="10" xfId="0" applyFont="1" applyFill="1" applyBorder="1" applyAlignment="1">
      <alignment vertical="center" wrapText="1"/>
    </xf>
    <xf numFmtId="0" fontId="85" fillId="34" borderId="10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wrapText="1"/>
    </xf>
    <xf numFmtId="0" fontId="76" fillId="0" borderId="10" xfId="0" applyFont="1" applyFill="1" applyBorder="1" applyAlignment="1" applyProtection="1">
      <alignment horizontal="left" wrapText="1" readingOrder="1"/>
      <protection locked="0"/>
    </xf>
    <xf numFmtId="0" fontId="76" fillId="0" borderId="10" xfId="0" applyFont="1" applyBorder="1" applyAlignment="1" applyProtection="1">
      <alignment horizontal="left" wrapText="1" readingOrder="1"/>
      <protection locked="0"/>
    </xf>
    <xf numFmtId="0" fontId="12" fillId="0" borderId="10" xfId="0" applyFont="1" applyBorder="1" applyAlignment="1">
      <alignment horizontal="center"/>
    </xf>
    <xf numFmtId="179" fontId="8" fillId="0" borderId="10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/>
    </xf>
    <xf numFmtId="179" fontId="14" fillId="0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8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86" fillId="0" borderId="10" xfId="0" applyFont="1" applyFill="1" applyBorder="1" applyAlignment="1" applyProtection="1">
      <alignment horizontal="left" wrapText="1" readingOrder="1"/>
      <protection locked="0"/>
    </xf>
    <xf numFmtId="0" fontId="86" fillId="0" borderId="10" xfId="0" applyFont="1" applyBorder="1" applyAlignment="1" applyProtection="1">
      <alignment horizontal="left" wrapText="1" readingOrder="1"/>
      <protection locked="0"/>
    </xf>
    <xf numFmtId="0" fontId="87" fillId="34" borderId="10" xfId="0" applyFont="1" applyFill="1" applyBorder="1" applyAlignment="1">
      <alignment horizontal="left" wrapText="1"/>
    </xf>
    <xf numFmtId="0" fontId="87" fillId="0" borderId="10" xfId="0" applyFont="1" applyBorder="1" applyAlignment="1">
      <alignment horizontal="left" wrapText="1"/>
    </xf>
    <xf numFmtId="0" fontId="86" fillId="0" borderId="10" xfId="0" applyFont="1" applyBorder="1" applyAlignment="1">
      <alignment horizontal="left" wrapText="1"/>
    </xf>
    <xf numFmtId="0" fontId="87" fillId="0" borderId="10" xfId="0" applyFont="1" applyFill="1" applyBorder="1" applyAlignment="1">
      <alignment horizontal="left" wrapText="1"/>
    </xf>
    <xf numFmtId="0" fontId="86" fillId="0" borderId="10" xfId="0" applyFont="1" applyFill="1" applyBorder="1" applyAlignment="1">
      <alignment horizontal="left" wrapText="1"/>
    </xf>
    <xf numFmtId="0" fontId="9" fillId="0" borderId="10" xfId="53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wrapText="1"/>
    </xf>
    <xf numFmtId="179" fontId="28" fillId="0" borderId="10" xfId="0" applyNumberFormat="1" applyFont="1" applyFill="1" applyBorder="1" applyAlignment="1">
      <alignment horizontal="right"/>
    </xf>
    <xf numFmtId="179" fontId="28" fillId="0" borderId="10" xfId="0" applyNumberFormat="1" applyFont="1" applyBorder="1" applyAlignment="1">
      <alignment horizontal="right"/>
    </xf>
    <xf numFmtId="179" fontId="29" fillId="0" borderId="10" xfId="0" applyNumberFormat="1" applyFont="1" applyFill="1" applyBorder="1" applyAlignment="1">
      <alignment horizontal="right"/>
    </xf>
    <xf numFmtId="179" fontId="29" fillId="0" borderId="10" xfId="0" applyNumberFormat="1" applyFont="1" applyBorder="1" applyAlignment="1">
      <alignment horizontal="right"/>
    </xf>
    <xf numFmtId="179" fontId="28" fillId="0" borderId="10" xfId="0" applyNumberFormat="1" applyFont="1" applyFill="1" applyBorder="1" applyAlignment="1">
      <alignment horizontal="right" wrapText="1"/>
    </xf>
    <xf numFmtId="179" fontId="30" fillId="0" borderId="13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center" wrapText="1" readingOrder="1"/>
    </xf>
    <xf numFmtId="0" fontId="1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>
      <alignment wrapText="1"/>
    </xf>
    <xf numFmtId="0" fontId="13" fillId="0" borderId="11" xfId="53" applyNumberFormat="1" applyFont="1" applyFill="1" applyBorder="1" applyAlignment="1" applyProtection="1">
      <alignment vertical="center" wrapText="1"/>
      <protection locked="0"/>
    </xf>
    <xf numFmtId="0" fontId="13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19" fillId="0" borderId="10" xfId="0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NumberFormat="1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vertical="center" wrapText="1"/>
      <protection locked="0"/>
    </xf>
    <xf numFmtId="0" fontId="19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79" fillId="0" borderId="10" xfId="0" applyFont="1" applyFill="1" applyBorder="1" applyAlignment="1">
      <alignment horizontal="left" wrapText="1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14" fillId="0" borderId="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/>
    </xf>
    <xf numFmtId="0" fontId="75" fillId="0" borderId="10" xfId="42" applyFont="1" applyFill="1" applyBorder="1" applyAlignment="1" applyProtection="1">
      <alignment horizontal="left" wrapText="1"/>
      <protection/>
    </xf>
    <xf numFmtId="0" fontId="7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78" fillId="0" borderId="10" xfId="0" applyFont="1" applyFill="1" applyBorder="1" applyAlignment="1">
      <alignment horizontal="center"/>
    </xf>
    <xf numFmtId="0" fontId="76" fillId="0" borderId="10" xfId="42" applyFont="1" applyFill="1" applyBorder="1" applyAlignment="1" applyProtection="1">
      <alignment horizontal="left" wrapText="1"/>
      <protection/>
    </xf>
    <xf numFmtId="0" fontId="19" fillId="0" borderId="10" xfId="42" applyFont="1" applyFill="1" applyBorder="1" applyAlignment="1" applyProtection="1">
      <alignment vertical="center" wrapText="1"/>
      <protection/>
    </xf>
    <xf numFmtId="0" fontId="81" fillId="0" borderId="10" xfId="0" applyFont="1" applyFill="1" applyBorder="1" applyAlignment="1">
      <alignment horizontal="center"/>
    </xf>
    <xf numFmtId="0" fontId="82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horizontal="center" wrapText="1"/>
    </xf>
    <xf numFmtId="0" fontId="75" fillId="0" borderId="12" xfId="42" applyFont="1" applyFill="1" applyBorder="1" applyAlignment="1" applyProtection="1">
      <alignment horizontal="left" wrapText="1"/>
      <protection/>
    </xf>
    <xf numFmtId="0" fontId="77" fillId="0" borderId="12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horizontal="center"/>
    </xf>
    <xf numFmtId="174" fontId="88" fillId="0" borderId="10" xfId="0" applyNumberFormat="1" applyFont="1" applyFill="1" applyBorder="1" applyAlignment="1">
      <alignment horizontal="right"/>
    </xf>
    <xf numFmtId="174" fontId="89" fillId="0" borderId="10" xfId="0" applyNumberFormat="1" applyFont="1" applyFill="1" applyBorder="1" applyAlignment="1">
      <alignment horizontal="right"/>
    </xf>
    <xf numFmtId="174" fontId="89" fillId="0" borderId="12" xfId="0" applyNumberFormat="1" applyFont="1" applyFill="1" applyBorder="1" applyAlignment="1">
      <alignment horizontal="right"/>
    </xf>
    <xf numFmtId="179" fontId="14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wrapText="1"/>
    </xf>
    <xf numFmtId="179" fontId="8" fillId="0" borderId="12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wrapText="1"/>
    </xf>
    <xf numFmtId="0" fontId="85" fillId="0" borderId="1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wrapText="1"/>
    </xf>
    <xf numFmtId="179" fontId="14" fillId="0" borderId="10" xfId="0" applyNumberFormat="1" applyFont="1" applyFill="1" applyBorder="1" applyAlignment="1">
      <alignment wrapText="1"/>
    </xf>
    <xf numFmtId="0" fontId="89" fillId="0" borderId="10" xfId="0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 horizontal="right" wrapText="1"/>
    </xf>
    <xf numFmtId="179" fontId="14" fillId="0" borderId="10" xfId="0" applyNumberFormat="1" applyFont="1" applyFill="1" applyBorder="1" applyAlignment="1">
      <alignment horizontal="right"/>
    </xf>
    <xf numFmtId="179" fontId="14" fillId="0" borderId="14" xfId="0" applyNumberFormat="1" applyFont="1" applyFill="1" applyBorder="1" applyAlignment="1">
      <alignment horizontal="right" wrapText="1"/>
    </xf>
    <xf numFmtId="0" fontId="15" fillId="0" borderId="11" xfId="53" applyFont="1" applyFill="1" applyBorder="1" applyAlignment="1" applyProtection="1">
      <alignment vertical="center" wrapText="1" readingOrder="1"/>
      <protection locked="0"/>
    </xf>
    <xf numFmtId="179" fontId="8" fillId="0" borderId="10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3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174" fontId="14" fillId="0" borderId="13" xfId="0" applyNumberFormat="1" applyFont="1" applyFill="1" applyBorder="1" applyAlignment="1">
      <alignment horizontal="right" wrapText="1"/>
    </xf>
    <xf numFmtId="174" fontId="14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justify" vertical="center" wrapText="1"/>
    </xf>
    <xf numFmtId="179" fontId="8" fillId="0" borderId="12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4" fillId="0" borderId="12" xfId="0" applyFont="1" applyFill="1" applyBorder="1" applyAlignment="1">
      <alignment horizontal="right"/>
    </xf>
    <xf numFmtId="174" fontId="14" fillId="0" borderId="14" xfId="0" applyNumberFormat="1" applyFont="1" applyFill="1" applyBorder="1" applyAlignment="1">
      <alignment horizontal="right" wrapText="1"/>
    </xf>
    <xf numFmtId="179" fontId="30" fillId="0" borderId="1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22" fillId="0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77" fillId="35" borderId="10" xfId="0" applyFont="1" applyFill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76" fillId="35" borderId="10" xfId="0" applyFont="1" applyFill="1" applyBorder="1" applyAlignment="1">
      <alignment horizontal="left" wrapText="1"/>
    </xf>
    <xf numFmtId="174" fontId="14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justify" vertical="top" wrapText="1"/>
    </xf>
    <xf numFmtId="174" fontId="8" fillId="0" borderId="12" xfId="0" applyNumberFormat="1" applyFont="1" applyFill="1" applyBorder="1" applyAlignment="1">
      <alignment horizontal="right"/>
    </xf>
    <xf numFmtId="0" fontId="86" fillId="36" borderId="0" xfId="0" applyFont="1" applyFill="1" applyAlignment="1">
      <alignment horizontal="right"/>
    </xf>
    <xf numFmtId="0" fontId="86" fillId="36" borderId="0" xfId="0" applyFont="1" applyFill="1" applyAlignment="1">
      <alignment/>
    </xf>
    <xf numFmtId="0" fontId="86" fillId="36" borderId="0" xfId="0" applyFont="1" applyFill="1" applyAlignment="1">
      <alignment horizontal="right"/>
    </xf>
    <xf numFmtId="0" fontId="24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6" fillId="0" borderId="0" xfId="0" applyFont="1" applyFill="1" applyAlignment="1">
      <alignment horizontal="right"/>
    </xf>
    <xf numFmtId="0" fontId="33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Border="1" applyAlignment="1">
      <alignment horizontal="right"/>
    </xf>
    <xf numFmtId="0" fontId="86" fillId="36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\&#1084;&#1086;&#1080;%20&#1076;&#1086;&#1082;&#1091;&#1084;&#1077;&#1085;&#1090;&#1099;\&#1056;&#1077;&#1096;&#1077;&#1085;&#1080;&#1103;%20&#1044;&#1091;&#1084;&#1099;%20&#1086;%20&#1073;&#1102;&#1076;&#1078;&#1077;&#1090;&#1077;%20&#1085;&#1072;%202020-2022&#1075;\&#1056;&#1077;&#1096;&#1077;&#1085;&#1080;&#1103;%20&#1040;&#1083;&#1077;&#1082;&#1089;&#1077;&#1077;&#1074;&#1089;&#1082;&#1086;&#1081;%20&#1088;&#1072;&#1081;&#1086;&#1085;&#1085;&#1086;&#1081;%20&#1044;&#1091;&#1084;&#1099;\&#1041;&#1102;&#1076;&#1078;&#1077;&#1090;%202020-2022(&#1074;&#1090;&#1086;&#1088;&#1086;&#1077;%20&#1095;&#1090;&#1077;&#1085;&#1080;&#1077;)\&#1058;&#1072;&#1073;&#1083;&#1080;&#1094;&#1072;%20&#8470;%206,19%20(&#1074;&#1090;&#1086;&#1088;&#1086;&#1077;%20&#1095;&#1090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."/>
      <sheetName val="Арж"/>
      <sheetName val="Бабин"/>
      <sheetName val="Кр.Ок"/>
      <sheetName val="Ларин"/>
      <sheetName val="Покл"/>
      <sheetName val="Речк"/>
      <sheetName val="Ряб"/>
      <sheetName val="Сам"/>
      <sheetName val="Солон"/>
      <sheetName val="Стеж"/>
      <sheetName val="Трехл"/>
      <sheetName val="Буз"/>
      <sheetName val="Шараш"/>
      <sheetName val="Ямин"/>
      <sheetName val="Свод с.п."/>
      <sheetName val="Райбюд. Табл. № 6"/>
      <sheetName val="Конс. бюд. табл. № 19"/>
      <sheetName val="Лист1"/>
    </sheetNames>
    <sheetDataSet>
      <sheetData sheetId="4">
        <row r="43">
          <cell r="C43">
            <v>0</v>
          </cell>
          <cell r="D43">
            <v>0</v>
          </cell>
        </row>
      </sheetData>
      <sheetData sheetId="12">
        <row r="44">
          <cell r="C44">
            <v>0</v>
          </cell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69"/>
  <sheetViews>
    <sheetView zoomScale="120" zoomScaleNormal="120" zoomScalePageLayoutView="0" workbookViewId="0" topLeftCell="A1">
      <pane xSplit="1" ySplit="10" topLeftCell="B23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" sqref="B1:E3"/>
    </sheetView>
  </sheetViews>
  <sheetFormatPr defaultColWidth="9.00390625" defaultRowHeight="12.75"/>
  <cols>
    <col min="1" max="1" width="60.75390625" style="4" customWidth="1"/>
    <col min="2" max="2" width="31.37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30"/>
      <c r="B1" s="232" t="s">
        <v>479</v>
      </c>
      <c r="C1" s="232"/>
      <c r="D1" s="232"/>
      <c r="E1" s="23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</row>
    <row r="2" spans="1:80" ht="14.25" customHeight="1">
      <c r="A2" s="30"/>
      <c r="B2" s="232" t="s">
        <v>480</v>
      </c>
      <c r="C2" s="232"/>
      <c r="D2" s="232"/>
      <c r="E2" s="23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5.75">
      <c r="A3" s="30"/>
      <c r="B3" s="231"/>
      <c r="C3" s="231" t="s">
        <v>481</v>
      </c>
      <c r="D3" s="230"/>
      <c r="E3" s="23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15.75">
      <c r="A4" s="30"/>
      <c r="B4" s="232"/>
      <c r="C4" s="232"/>
      <c r="D4" s="232"/>
      <c r="E4" s="23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11.25" customHeight="1">
      <c r="A5" s="30"/>
      <c r="B5" s="232"/>
      <c r="C5" s="232"/>
      <c r="D5" s="232"/>
      <c r="E5" s="23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2.75" customHeight="1">
      <c r="A6" s="233" t="s">
        <v>109</v>
      </c>
      <c r="B6" s="233"/>
      <c r="C6" s="233"/>
      <c r="D6" s="233"/>
      <c r="E6" s="233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16.5" customHeight="1">
      <c r="A7" s="233" t="s">
        <v>465</v>
      </c>
      <c r="B7" s="233"/>
      <c r="C7" s="233"/>
      <c r="D7" s="233"/>
      <c r="E7" s="23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1:80" ht="17.25" customHeight="1">
      <c r="A8" s="29"/>
      <c r="B8" s="29"/>
      <c r="C8" s="234" t="s">
        <v>23</v>
      </c>
      <c r="D8" s="234"/>
      <c r="E8" s="23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 ht="39.75" customHeight="1">
      <c r="A9" s="6" t="s">
        <v>4</v>
      </c>
      <c r="B9" s="5" t="s">
        <v>5</v>
      </c>
      <c r="C9" s="12" t="s">
        <v>420</v>
      </c>
      <c r="D9" s="12" t="s">
        <v>466</v>
      </c>
      <c r="E9" s="12" t="s">
        <v>110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12.75">
      <c r="A10" s="106">
        <v>1</v>
      </c>
      <c r="B10" s="9">
        <v>2</v>
      </c>
      <c r="C10" s="9">
        <v>3</v>
      </c>
      <c r="D10" s="9">
        <v>4</v>
      </c>
      <c r="E10" s="9">
        <v>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ht="15.75">
      <c r="A11" s="50" t="s">
        <v>67</v>
      </c>
      <c r="B11" s="17" t="s">
        <v>6</v>
      </c>
      <c r="C11" s="83">
        <f>C12+C54</f>
        <v>264034.80000000005</v>
      </c>
      <c r="D11" s="83">
        <f>D12+D54</f>
        <v>258060.7</v>
      </c>
      <c r="E11" s="83">
        <f>D11/C11*100</f>
        <v>97.7373815875786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ht="15.75">
      <c r="A12" s="50" t="s">
        <v>66</v>
      </c>
      <c r="B12" s="17"/>
      <c r="C12" s="83">
        <f>C13+C20+C25+C39+C47+C52</f>
        <v>248611.50000000003</v>
      </c>
      <c r="D12" s="83">
        <f>D13+D20+D25+D39+D47+D52</f>
        <v>242615.6</v>
      </c>
      <c r="E12" s="83">
        <f aca="true" t="shared" si="0" ref="E12:E122">D12/C12*100</f>
        <v>97.58824511335959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ht="15.75">
      <c r="A13" s="50" t="s">
        <v>7</v>
      </c>
      <c r="B13" s="17" t="s">
        <v>8</v>
      </c>
      <c r="C13" s="83">
        <f>C14</f>
        <v>164569.2</v>
      </c>
      <c r="D13" s="83">
        <f>D14</f>
        <v>158615.19999999998</v>
      </c>
      <c r="E13" s="83">
        <f t="shared" si="0"/>
        <v>96.38206906274075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 ht="15.75">
      <c r="A14" s="50" t="s">
        <v>9</v>
      </c>
      <c r="B14" s="17" t="s">
        <v>10</v>
      </c>
      <c r="C14" s="83">
        <f>C15+C16+C17+C18+C19</f>
        <v>164569.2</v>
      </c>
      <c r="D14" s="83">
        <f>D15+D16+D17+D18+D19</f>
        <v>158615.19999999998</v>
      </c>
      <c r="E14" s="83">
        <f t="shared" si="0"/>
        <v>96.38206906274075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51.75">
      <c r="A15" s="51" t="s">
        <v>35</v>
      </c>
      <c r="B15" s="18" t="s">
        <v>61</v>
      </c>
      <c r="C15" s="84">
        <f>'Райбюд. '!C16+'Свод с.п.'!C10</f>
        <v>128119.1</v>
      </c>
      <c r="D15" s="84">
        <f>'Райбюд. '!D16+'Свод с.п.'!D10</f>
        <v>122195.5</v>
      </c>
      <c r="E15" s="84">
        <f t="shared" si="0"/>
        <v>95.37648953200576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ht="77.25">
      <c r="A16" s="51" t="s">
        <v>32</v>
      </c>
      <c r="B16" s="18" t="s">
        <v>62</v>
      </c>
      <c r="C16" s="84">
        <f>'Райбюд. '!C17+'Свод с.п.'!C11</f>
        <v>717.5</v>
      </c>
      <c r="D16" s="84">
        <f>'Райбюд. '!D17+'Свод с.п.'!D11</f>
        <v>718.7</v>
      </c>
      <c r="E16" s="84">
        <f t="shared" si="0"/>
        <v>100.1672473867596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ht="39">
      <c r="A17" s="51" t="s">
        <v>33</v>
      </c>
      <c r="B17" s="18" t="s">
        <v>64</v>
      </c>
      <c r="C17" s="84">
        <f>'Райбюд. '!C18+'Свод с.п.'!C12</f>
        <v>1002.5</v>
      </c>
      <c r="D17" s="84">
        <f>'Райбюд. '!D18+'Свод с.п.'!D12</f>
        <v>981.4000000000001</v>
      </c>
      <c r="E17" s="84">
        <f t="shared" si="0"/>
        <v>97.89526184538654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64.5">
      <c r="A18" s="51" t="s">
        <v>34</v>
      </c>
      <c r="B18" s="18" t="s">
        <v>63</v>
      </c>
      <c r="C18" s="84">
        <f>'Райбюд. '!C19+'Свод с.п.'!C13</f>
        <v>1377.1</v>
      </c>
      <c r="D18" s="84">
        <f>'Райбюд. '!D19+'Свод с.п.'!D13</f>
        <v>1357.9</v>
      </c>
      <c r="E18" s="84">
        <f t="shared" si="0"/>
        <v>98.60576573959771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ht="135">
      <c r="A19" s="111" t="s">
        <v>421</v>
      </c>
      <c r="B19" s="19" t="s">
        <v>422</v>
      </c>
      <c r="C19" s="84">
        <f>'Райбюд. '!C20+'Свод с.п.'!C14</f>
        <v>33353</v>
      </c>
      <c r="D19" s="84">
        <f>'Райбюд. '!D20+'Свод с.п.'!D14</f>
        <v>33361.7</v>
      </c>
      <c r="E19" s="84">
        <f t="shared" si="0"/>
        <v>100.02608461008005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ht="26.25">
      <c r="A20" s="68" t="s">
        <v>162</v>
      </c>
      <c r="B20" s="17" t="s">
        <v>96</v>
      </c>
      <c r="C20" s="83">
        <f>C21+C22+C23+C24</f>
        <v>46399.200000000004</v>
      </c>
      <c r="D20" s="83">
        <f>D21+D22+D23+D24</f>
        <v>46467.1</v>
      </c>
      <c r="E20" s="83">
        <f t="shared" si="0"/>
        <v>100.14633872997808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ht="77.25">
      <c r="A21" s="37" t="s">
        <v>163</v>
      </c>
      <c r="B21" s="34" t="s">
        <v>127</v>
      </c>
      <c r="C21" s="84">
        <f>'Райбюд. '!C22+'Свод с.п.'!C16</f>
        <v>23255</v>
      </c>
      <c r="D21" s="84">
        <f>'Райбюд. '!D22+'Свод с.п.'!D16</f>
        <v>23294.3</v>
      </c>
      <c r="E21" s="84">
        <f t="shared" si="0"/>
        <v>100.16899591485702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ht="90">
      <c r="A22" s="37" t="s">
        <v>132</v>
      </c>
      <c r="B22" s="34" t="s">
        <v>128</v>
      </c>
      <c r="C22" s="84">
        <f>'Райбюд. '!C23+'Свод с.п.'!C17</f>
        <v>125.9</v>
      </c>
      <c r="D22" s="84">
        <f>'Райбюд. '!D23+'Свод с.п.'!D17</f>
        <v>125.8</v>
      </c>
      <c r="E22" s="84">
        <f t="shared" si="0"/>
        <v>99.92057188244637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ht="77.25">
      <c r="A23" s="52" t="s">
        <v>133</v>
      </c>
      <c r="B23" s="34" t="s">
        <v>129</v>
      </c>
      <c r="C23" s="84">
        <f>'Райбюд. '!C24+'Свод с.п.'!C18</f>
        <v>25690.899999999998</v>
      </c>
      <c r="D23" s="84">
        <f>'Райбюд. '!D24+'Свод с.п.'!D18</f>
        <v>25719.5</v>
      </c>
      <c r="E23" s="84">
        <f t="shared" si="0"/>
        <v>100.11132346472877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ht="77.25">
      <c r="A24" s="53" t="s">
        <v>134</v>
      </c>
      <c r="B24" s="34" t="s">
        <v>130</v>
      </c>
      <c r="C24" s="84">
        <f>'Райбюд. '!C25+'Свод с.п.'!C19</f>
        <v>-2672.6000000000004</v>
      </c>
      <c r="D24" s="84">
        <f>'Райбюд. '!D25+'Свод с.п.'!D19</f>
        <v>-2672.5</v>
      </c>
      <c r="E24" s="84">
        <f t="shared" si="0"/>
        <v>99.99625832522636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ht="15.75">
      <c r="A25" s="68" t="s">
        <v>11</v>
      </c>
      <c r="B25" s="17" t="s">
        <v>12</v>
      </c>
      <c r="C25" s="83">
        <f>C26+C32+C35+C37</f>
        <v>12528.6</v>
      </c>
      <c r="D25" s="83">
        <f>D26+D32+D35+D37</f>
        <v>12528.5</v>
      </c>
      <c r="E25" s="83">
        <f t="shared" si="0"/>
        <v>99.99920182622161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ht="26.25">
      <c r="A26" s="57" t="s">
        <v>164</v>
      </c>
      <c r="B26" s="26" t="s">
        <v>165</v>
      </c>
      <c r="C26" s="83">
        <f>C27+C29+C31</f>
        <v>762.8</v>
      </c>
      <c r="D26" s="83">
        <f>D27+D29+D31</f>
        <v>762.8</v>
      </c>
      <c r="E26" s="83">
        <f t="shared" si="0"/>
        <v>100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</row>
    <row r="27" spans="1:80" ht="24.75">
      <c r="A27" s="15" t="s">
        <v>166</v>
      </c>
      <c r="B27" s="21" t="s">
        <v>279</v>
      </c>
      <c r="C27" s="84">
        <f>C28</f>
        <v>575.1</v>
      </c>
      <c r="D27" s="84">
        <f>D28</f>
        <v>575.1</v>
      </c>
      <c r="E27" s="84">
        <f t="shared" si="0"/>
        <v>100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24.75">
      <c r="A28" s="15" t="s">
        <v>166</v>
      </c>
      <c r="B28" s="21" t="s">
        <v>277</v>
      </c>
      <c r="C28" s="84">
        <f>'Райбюд. '!C29</f>
        <v>575.1</v>
      </c>
      <c r="D28" s="84">
        <f>'Райбюд. '!D29</f>
        <v>575.1</v>
      </c>
      <c r="E28" s="84">
        <f t="shared" si="0"/>
        <v>100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</row>
    <row r="29" spans="1:80" ht="24.75">
      <c r="A29" s="15" t="s">
        <v>280</v>
      </c>
      <c r="B29" s="21" t="s">
        <v>281</v>
      </c>
      <c r="C29" s="84">
        <f>C30</f>
        <v>187.7</v>
      </c>
      <c r="D29" s="84">
        <f>D30</f>
        <v>187.7</v>
      </c>
      <c r="E29" s="84">
        <f t="shared" si="0"/>
        <v>100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80" ht="36.75">
      <c r="A30" s="15" t="s">
        <v>167</v>
      </c>
      <c r="B30" s="21" t="s">
        <v>278</v>
      </c>
      <c r="C30" s="84">
        <f>'Райбюд. '!C31</f>
        <v>187.7</v>
      </c>
      <c r="D30" s="84">
        <f>'Райбюд. '!D31</f>
        <v>187.7</v>
      </c>
      <c r="E30" s="84">
        <f t="shared" si="0"/>
        <v>100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24.75" hidden="1">
      <c r="A31" s="15" t="s">
        <v>282</v>
      </c>
      <c r="B31" s="21" t="s">
        <v>283</v>
      </c>
      <c r="C31" s="84">
        <f>'Райбюд. '!C32</f>
        <v>0</v>
      </c>
      <c r="D31" s="84">
        <f>'Райбюд. '!D32</f>
        <v>0</v>
      </c>
      <c r="E31" s="84"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ht="29.25" customHeight="1">
      <c r="A32" s="58" t="s">
        <v>38</v>
      </c>
      <c r="B32" s="26" t="s">
        <v>70</v>
      </c>
      <c r="C32" s="83">
        <f>C33+C34</f>
        <v>-54.4</v>
      </c>
      <c r="D32" s="83">
        <f>D33+D34</f>
        <v>-54.4</v>
      </c>
      <c r="E32" s="83">
        <f t="shared" si="0"/>
        <v>100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24.75" customHeight="1">
      <c r="A33" s="54" t="s">
        <v>38</v>
      </c>
      <c r="B33" s="21" t="s">
        <v>71</v>
      </c>
      <c r="C33" s="84">
        <f>'Райбюд. '!C34</f>
        <v>-54.4</v>
      </c>
      <c r="D33" s="84">
        <f>'Райбюд. '!D34</f>
        <v>-54.4</v>
      </c>
      <c r="E33" s="84">
        <f>D33/C33*100</f>
        <v>100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ht="29.25" customHeight="1" hidden="1">
      <c r="A34" s="15" t="s">
        <v>356</v>
      </c>
      <c r="B34" s="21" t="s">
        <v>355</v>
      </c>
      <c r="C34" s="84">
        <f>'Райбюд. '!C35</f>
        <v>0</v>
      </c>
      <c r="D34" s="84">
        <f>'Райбюд. '!D35</f>
        <v>0</v>
      </c>
      <c r="E34" s="84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ht="15.75">
      <c r="A35" s="58" t="s">
        <v>13</v>
      </c>
      <c r="B35" s="26" t="s">
        <v>72</v>
      </c>
      <c r="C35" s="83">
        <f>C36</f>
        <v>10045.2</v>
      </c>
      <c r="D35" s="83">
        <f>D36</f>
        <v>10045.1</v>
      </c>
      <c r="E35" s="83">
        <f t="shared" si="0"/>
        <v>99.99900449966152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ht="15.75">
      <c r="A36" s="54" t="s">
        <v>13</v>
      </c>
      <c r="B36" s="18" t="s">
        <v>2</v>
      </c>
      <c r="C36" s="84">
        <f>'Райбюд. '!C36+'Свод с.п.'!C21</f>
        <v>10045.2</v>
      </c>
      <c r="D36" s="84">
        <f>'Райбюд. '!D36+'Свод с.п.'!D21</f>
        <v>10045.1</v>
      </c>
      <c r="E36" s="84">
        <f t="shared" si="0"/>
        <v>99.99900449966152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ht="26.25" hidden="1">
      <c r="A37" s="57" t="s">
        <v>114</v>
      </c>
      <c r="B37" s="17" t="s">
        <v>319</v>
      </c>
      <c r="C37" s="83">
        <f>C38</f>
        <v>1775</v>
      </c>
      <c r="D37" s="83">
        <f>D38</f>
        <v>1775</v>
      </c>
      <c r="E37" s="83">
        <f t="shared" si="0"/>
        <v>100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ht="26.25" hidden="1">
      <c r="A38" s="48" t="s">
        <v>115</v>
      </c>
      <c r="B38" s="18" t="s">
        <v>113</v>
      </c>
      <c r="C38" s="84">
        <f>'Райбюд. '!C39</f>
        <v>1775</v>
      </c>
      <c r="D38" s="84">
        <f>'Райбюд. '!D39</f>
        <v>1775</v>
      </c>
      <c r="E38" s="84">
        <f t="shared" si="0"/>
        <v>100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ht="15.75">
      <c r="A39" s="68" t="s">
        <v>14</v>
      </c>
      <c r="B39" s="17" t="s">
        <v>27</v>
      </c>
      <c r="C39" s="83">
        <f>C40+C42</f>
        <v>23261.799999999996</v>
      </c>
      <c r="D39" s="83">
        <f>D40+D42</f>
        <v>23152.100000000002</v>
      </c>
      <c r="E39" s="83">
        <f t="shared" si="0"/>
        <v>99.52841138690903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0" spans="1:80" ht="15.75">
      <c r="A40" s="68" t="s">
        <v>28</v>
      </c>
      <c r="B40" s="17" t="s">
        <v>29</v>
      </c>
      <c r="C40" s="83">
        <f>C41</f>
        <v>1405.1</v>
      </c>
      <c r="D40" s="83">
        <f>D41</f>
        <v>1348.7</v>
      </c>
      <c r="E40" s="83">
        <f t="shared" si="0"/>
        <v>95.98605081488863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ht="39">
      <c r="A41" s="37" t="s">
        <v>124</v>
      </c>
      <c r="B41" s="18" t="s">
        <v>65</v>
      </c>
      <c r="C41" s="84">
        <f>'Свод с.п.'!C24</f>
        <v>1405.1</v>
      </c>
      <c r="D41" s="84">
        <f>'Свод с.п.'!D24</f>
        <v>1348.7</v>
      </c>
      <c r="E41" s="84">
        <f t="shared" si="0"/>
        <v>95.98605081488863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1:80" ht="15.75">
      <c r="A42" s="68" t="s">
        <v>30</v>
      </c>
      <c r="B42" s="17" t="s">
        <v>31</v>
      </c>
      <c r="C42" s="83">
        <f>C43+C45</f>
        <v>21856.699999999997</v>
      </c>
      <c r="D42" s="83">
        <f>'Свод с.п.'!D25</f>
        <v>21803.4</v>
      </c>
      <c r="E42" s="83">
        <f t="shared" si="0"/>
        <v>99.75613884987214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ht="15.75">
      <c r="A43" s="55" t="s">
        <v>101</v>
      </c>
      <c r="B43" s="18" t="s">
        <v>100</v>
      </c>
      <c r="C43" s="84">
        <f>C44</f>
        <v>6225.4</v>
      </c>
      <c r="D43" s="84">
        <f>'Свод с.п.'!D26</f>
        <v>6261.4</v>
      </c>
      <c r="E43" s="84">
        <f t="shared" si="0"/>
        <v>100.57827609470877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ht="26.25">
      <c r="A44" s="37" t="s">
        <v>125</v>
      </c>
      <c r="B44" s="18" t="s">
        <v>102</v>
      </c>
      <c r="C44" s="84">
        <f>'Свод с.п.'!C27</f>
        <v>6225.4</v>
      </c>
      <c r="D44" s="84">
        <f>'Свод с.п.'!D27</f>
        <v>6261.4</v>
      </c>
      <c r="E44" s="84">
        <f t="shared" si="0"/>
        <v>100.57827609470877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ht="15.75">
      <c r="A45" s="55" t="s">
        <v>104</v>
      </c>
      <c r="B45" s="18" t="s">
        <v>103</v>
      </c>
      <c r="C45" s="84">
        <f>C46</f>
        <v>15631.3</v>
      </c>
      <c r="D45" s="84">
        <f>D46</f>
        <v>15542</v>
      </c>
      <c r="E45" s="84">
        <f t="shared" si="0"/>
        <v>99.42871034398931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 ht="26.25">
      <c r="A46" s="37" t="s">
        <v>106</v>
      </c>
      <c r="B46" s="18" t="s">
        <v>105</v>
      </c>
      <c r="C46" s="84">
        <f>'Свод с.п.'!C29</f>
        <v>15631.3</v>
      </c>
      <c r="D46" s="84">
        <f>'Свод с.п.'!D29</f>
        <v>15542</v>
      </c>
      <c r="E46" s="84">
        <f t="shared" si="0"/>
        <v>99.42871034398931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ht="15.75">
      <c r="A47" s="68" t="s">
        <v>39</v>
      </c>
      <c r="B47" s="17" t="s">
        <v>40</v>
      </c>
      <c r="C47" s="83">
        <f>C48+C50</f>
        <v>1853.6000000000001</v>
      </c>
      <c r="D47" s="83">
        <f>D48+D50</f>
        <v>1853.6000000000001</v>
      </c>
      <c r="E47" s="83">
        <f t="shared" si="0"/>
        <v>100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ht="26.25">
      <c r="A48" s="51" t="s">
        <v>41</v>
      </c>
      <c r="B48" s="18" t="s">
        <v>42</v>
      </c>
      <c r="C48" s="84">
        <f>C49</f>
        <v>1851.2</v>
      </c>
      <c r="D48" s="84">
        <f>D49</f>
        <v>1851.2</v>
      </c>
      <c r="E48" s="84">
        <f t="shared" si="0"/>
        <v>100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ht="39">
      <c r="A49" s="51" t="s">
        <v>43</v>
      </c>
      <c r="B49" s="18" t="s">
        <v>76</v>
      </c>
      <c r="C49" s="84">
        <f>'Райбюд. '!C42</f>
        <v>1851.2</v>
      </c>
      <c r="D49" s="84">
        <f>'Райбюд. '!D42</f>
        <v>1851.2</v>
      </c>
      <c r="E49" s="84">
        <f t="shared" si="0"/>
        <v>100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ht="15.75">
      <c r="A50" s="56" t="s">
        <v>53</v>
      </c>
      <c r="B50" s="47" t="s">
        <v>52</v>
      </c>
      <c r="C50" s="84">
        <f>C51</f>
        <v>2.4</v>
      </c>
      <c r="D50" s="85">
        <f>'Свод с.п.'!D30</f>
        <v>2.4</v>
      </c>
      <c r="E50" s="84">
        <f t="shared" si="0"/>
        <v>100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</row>
    <row r="51" spans="1:80" ht="51.75">
      <c r="A51" s="51" t="s">
        <v>87</v>
      </c>
      <c r="B51" s="22" t="s">
        <v>54</v>
      </c>
      <c r="C51" s="84">
        <f>'Свод с.п.'!C31</f>
        <v>2.4</v>
      </c>
      <c r="D51" s="84">
        <f>'Свод с.п.'!D31</f>
        <v>2.4</v>
      </c>
      <c r="E51" s="84">
        <f t="shared" si="0"/>
        <v>100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1:80" ht="43.5">
      <c r="A52" s="217" t="s">
        <v>457</v>
      </c>
      <c r="B52" s="219" t="s">
        <v>455</v>
      </c>
      <c r="C52" s="83">
        <f>C53</f>
        <v>-0.9</v>
      </c>
      <c r="D52" s="83">
        <f>D53</f>
        <v>-0.9</v>
      </c>
      <c r="E52" s="84">
        <f t="shared" si="0"/>
        <v>100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ht="30">
      <c r="A53" s="218" t="s">
        <v>458</v>
      </c>
      <c r="B53" s="220" t="s">
        <v>456</v>
      </c>
      <c r="C53" s="84">
        <f>'Свод с.п.'!C33</f>
        <v>-0.9</v>
      </c>
      <c r="D53" s="84">
        <f>'Свод с.п.'!D33</f>
        <v>-0.9</v>
      </c>
      <c r="E53" s="84">
        <f t="shared" si="0"/>
        <v>100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ht="15.75">
      <c r="A54" s="58" t="s">
        <v>68</v>
      </c>
      <c r="B54" s="18"/>
      <c r="C54" s="83">
        <f>C55+C67+C74+C79+C85+C136</f>
        <v>15423.3</v>
      </c>
      <c r="D54" s="83">
        <f>D55+D67+D74+D79+D85+D136</f>
        <v>15445.099999999999</v>
      </c>
      <c r="E54" s="83">
        <f t="shared" si="0"/>
        <v>100.14134458903088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1:80" ht="26.25">
      <c r="A55" s="68" t="s">
        <v>15</v>
      </c>
      <c r="B55" s="17" t="s">
        <v>16</v>
      </c>
      <c r="C55" s="83">
        <f>C56+C65</f>
        <v>12083.6</v>
      </c>
      <c r="D55" s="83">
        <f>D56+D65</f>
        <v>12105.3</v>
      </c>
      <c r="E55" s="83">
        <f t="shared" si="0"/>
        <v>100.1795822437022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1:80" ht="64.5">
      <c r="A56" s="68" t="s">
        <v>135</v>
      </c>
      <c r="B56" s="17" t="s">
        <v>17</v>
      </c>
      <c r="C56" s="83">
        <f>C57+C59+C62</f>
        <v>12079.5</v>
      </c>
      <c r="D56" s="83">
        <f>D57+D59+D62</f>
        <v>12101.199999999999</v>
      </c>
      <c r="E56" s="83">
        <f t="shared" si="0"/>
        <v>100.1796431971522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ht="51.75">
      <c r="A57" s="51" t="s">
        <v>18</v>
      </c>
      <c r="B57" s="18" t="s">
        <v>56</v>
      </c>
      <c r="C57" s="84">
        <f>C58</f>
        <v>11294</v>
      </c>
      <c r="D57" s="84">
        <f>D58</f>
        <v>11294</v>
      </c>
      <c r="E57" s="84">
        <f t="shared" si="0"/>
        <v>100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ht="64.5">
      <c r="A58" s="48" t="s">
        <v>120</v>
      </c>
      <c r="B58" s="18" t="s">
        <v>117</v>
      </c>
      <c r="C58" s="84">
        <f>'Райбюд. '!C47</f>
        <v>11294</v>
      </c>
      <c r="D58" s="84">
        <f>'Райбюд. '!D47</f>
        <v>11294</v>
      </c>
      <c r="E58" s="84">
        <f t="shared" si="0"/>
        <v>100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ht="64.5">
      <c r="A59" s="48" t="s">
        <v>90</v>
      </c>
      <c r="B59" s="18" t="s">
        <v>77</v>
      </c>
      <c r="C59" s="84">
        <f>C60+C61</f>
        <v>177.4</v>
      </c>
      <c r="D59" s="84">
        <f>D60+D61</f>
        <v>177.4</v>
      </c>
      <c r="E59" s="84">
        <f t="shared" si="0"/>
        <v>100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ht="51.75">
      <c r="A60" s="48" t="s">
        <v>59</v>
      </c>
      <c r="B60" s="18" t="s">
        <v>78</v>
      </c>
      <c r="C60" s="84">
        <f>'Райбюд. '!C49</f>
        <v>171</v>
      </c>
      <c r="D60" s="84">
        <f>'Райбюд. '!D49</f>
        <v>171</v>
      </c>
      <c r="E60" s="84">
        <f t="shared" si="0"/>
        <v>100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51.75">
      <c r="A61" s="37" t="s">
        <v>204</v>
      </c>
      <c r="B61" s="18" t="s">
        <v>112</v>
      </c>
      <c r="C61" s="84">
        <f>'Свод с.п.'!C38</f>
        <v>6.4</v>
      </c>
      <c r="D61" s="84">
        <f>'Свод с.п.'!D38</f>
        <v>6.4</v>
      </c>
      <c r="E61" s="84">
        <f t="shared" si="0"/>
        <v>100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ht="64.5">
      <c r="A62" s="37" t="s">
        <v>98</v>
      </c>
      <c r="B62" s="18" t="s">
        <v>19</v>
      </c>
      <c r="C62" s="84">
        <f>C63+C64</f>
        <v>608.1</v>
      </c>
      <c r="D62" s="84">
        <f>D63+D64</f>
        <v>629.8</v>
      </c>
      <c r="E62" s="84">
        <f t="shared" si="0"/>
        <v>103.56849202433808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ht="51.75">
      <c r="A63" s="48" t="s">
        <v>91</v>
      </c>
      <c r="B63" s="18" t="s">
        <v>79</v>
      </c>
      <c r="C63" s="84">
        <f>'Райбюд. '!C51</f>
        <v>391.1</v>
      </c>
      <c r="D63" s="84">
        <f>'Райбюд. '!D51</f>
        <v>391.1</v>
      </c>
      <c r="E63" s="84">
        <f t="shared" si="0"/>
        <v>100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ht="51.75">
      <c r="A64" s="37" t="s">
        <v>206</v>
      </c>
      <c r="B64" s="18" t="s">
        <v>20</v>
      </c>
      <c r="C64" s="84">
        <f>'Свод с.п.'!C40</f>
        <v>217</v>
      </c>
      <c r="D64" s="84">
        <f>'Свод с.п.'!D40</f>
        <v>238.7</v>
      </c>
      <c r="E64" s="84">
        <f t="shared" si="0"/>
        <v>109.99999999999999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ht="48.75">
      <c r="A65" s="15" t="s">
        <v>359</v>
      </c>
      <c r="B65" s="21" t="s">
        <v>358</v>
      </c>
      <c r="C65" s="84">
        <f>C66</f>
        <v>4.1</v>
      </c>
      <c r="D65" s="84">
        <f>D66</f>
        <v>4.1</v>
      </c>
      <c r="E65" s="84">
        <f t="shared" si="0"/>
        <v>100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48.75">
      <c r="A66" s="15" t="s">
        <v>357</v>
      </c>
      <c r="B66" s="21" t="s">
        <v>360</v>
      </c>
      <c r="C66" s="84">
        <f>'Райбюд. '!C53</f>
        <v>4.1</v>
      </c>
      <c r="D66" s="84">
        <f>'Райбюд. '!D53</f>
        <v>4.1</v>
      </c>
      <c r="E66" s="84">
        <f t="shared" si="0"/>
        <v>100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:80" ht="15.75">
      <c r="A67" s="74" t="s">
        <v>44</v>
      </c>
      <c r="B67" s="26" t="s">
        <v>45</v>
      </c>
      <c r="C67" s="83">
        <f>C68</f>
        <v>2249.2999999999997</v>
      </c>
      <c r="D67" s="83">
        <f>D68</f>
        <v>2249.2999999999997</v>
      </c>
      <c r="E67" s="83">
        <f t="shared" si="0"/>
        <v>100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</row>
    <row r="68" spans="1:80" ht="15.75">
      <c r="A68" s="74" t="s">
        <v>46</v>
      </c>
      <c r="B68" s="26" t="s">
        <v>47</v>
      </c>
      <c r="C68" s="83">
        <f>C69+C71+C70</f>
        <v>2249.2999999999997</v>
      </c>
      <c r="D68" s="83">
        <f>D69+D71+D70</f>
        <v>2249.2999999999997</v>
      </c>
      <c r="E68" s="83">
        <f t="shared" si="0"/>
        <v>100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</row>
    <row r="69" spans="1:80" ht="26.25">
      <c r="A69" s="81" t="s">
        <v>88</v>
      </c>
      <c r="B69" s="21" t="s">
        <v>89</v>
      </c>
      <c r="C69" s="84">
        <f>'Райбюд. '!C56</f>
        <v>101.1</v>
      </c>
      <c r="D69" s="84">
        <f>'Райбюд. '!D56</f>
        <v>101.1</v>
      </c>
      <c r="E69" s="84">
        <f t="shared" si="0"/>
        <v>100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</row>
    <row r="70" spans="1:80" ht="15.75">
      <c r="A70" s="15" t="s">
        <v>396</v>
      </c>
      <c r="B70" s="21" t="s">
        <v>397</v>
      </c>
      <c r="C70" s="84">
        <f>'Райбюд. '!C57</f>
        <v>2.2</v>
      </c>
      <c r="D70" s="84">
        <f>'Райбюд. '!D57</f>
        <v>2.2</v>
      </c>
      <c r="E70" s="84">
        <f t="shared" si="0"/>
        <v>100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:80" ht="15.75">
      <c r="A71" s="81" t="s">
        <v>323</v>
      </c>
      <c r="B71" s="21" t="s">
        <v>322</v>
      </c>
      <c r="C71" s="84">
        <f>C72+C73</f>
        <v>2146</v>
      </c>
      <c r="D71" s="84">
        <f>D72+D73</f>
        <v>2146</v>
      </c>
      <c r="E71" s="84">
        <f t="shared" si="0"/>
        <v>100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 ht="15.75">
      <c r="A72" s="81" t="s">
        <v>168</v>
      </c>
      <c r="B72" s="21" t="s">
        <v>121</v>
      </c>
      <c r="C72" s="84">
        <f>'Райбюд. '!C59</f>
        <v>2146</v>
      </c>
      <c r="D72" s="84">
        <f>'Райбюд. '!D59</f>
        <v>2146</v>
      </c>
      <c r="E72" s="84">
        <f t="shared" si="0"/>
        <v>100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ht="15.75" hidden="1">
      <c r="A73" s="81" t="s">
        <v>320</v>
      </c>
      <c r="B73" s="21" t="s">
        <v>321</v>
      </c>
      <c r="C73" s="84">
        <f>'Райбюд. '!C60</f>
        <v>0</v>
      </c>
      <c r="D73" s="84">
        <f>'Райбюд. '!D60</f>
        <v>0</v>
      </c>
      <c r="E73" s="84" t="e">
        <f t="shared" si="0"/>
        <v>#DIV/0!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26.25">
      <c r="A74" s="74" t="s">
        <v>286</v>
      </c>
      <c r="B74" s="26" t="s">
        <v>284</v>
      </c>
      <c r="C74" s="83">
        <f>C75</f>
        <v>201.2</v>
      </c>
      <c r="D74" s="83">
        <f>D75</f>
        <v>201.2</v>
      </c>
      <c r="E74" s="83">
        <f t="shared" si="0"/>
        <v>100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 ht="15.75">
      <c r="A75" s="74" t="s">
        <v>327</v>
      </c>
      <c r="B75" s="26" t="s">
        <v>325</v>
      </c>
      <c r="C75" s="83">
        <f>C76</f>
        <v>201.2</v>
      </c>
      <c r="D75" s="83">
        <f>D76</f>
        <v>201.2</v>
      </c>
      <c r="E75" s="83">
        <f t="shared" si="0"/>
        <v>100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</row>
    <row r="76" spans="1:80" ht="15.75">
      <c r="A76" s="81" t="s">
        <v>328</v>
      </c>
      <c r="B76" s="21" t="s">
        <v>326</v>
      </c>
      <c r="C76" s="84">
        <f>C77+C78</f>
        <v>201.2</v>
      </c>
      <c r="D76" s="84">
        <f>D77+D78</f>
        <v>201.2</v>
      </c>
      <c r="E76" s="83">
        <f t="shared" si="0"/>
        <v>100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</row>
    <row r="77" spans="1:80" ht="26.25" customHeight="1">
      <c r="A77" s="81" t="s">
        <v>324</v>
      </c>
      <c r="B77" s="21" t="s">
        <v>285</v>
      </c>
      <c r="C77" s="84">
        <f>'Райбюд. '!C64</f>
        <v>140</v>
      </c>
      <c r="D77" s="84">
        <f>'Райбюд. '!D64</f>
        <v>140</v>
      </c>
      <c r="E77" s="84">
        <f t="shared" si="0"/>
        <v>100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</row>
    <row r="78" spans="1:80" ht="20.25" customHeight="1">
      <c r="A78" s="37" t="s">
        <v>126</v>
      </c>
      <c r="B78" s="18" t="s">
        <v>85</v>
      </c>
      <c r="C78" s="84">
        <f>'Свод с.п.'!C43</f>
        <v>61.2</v>
      </c>
      <c r="D78" s="84">
        <f>'Свод с.п.'!D43</f>
        <v>61.2</v>
      </c>
      <c r="E78" s="84">
        <f t="shared" si="0"/>
        <v>100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:80" ht="21" customHeight="1">
      <c r="A79" s="68" t="s">
        <v>48</v>
      </c>
      <c r="B79" s="17" t="s">
        <v>49</v>
      </c>
      <c r="C79" s="83">
        <f>C80+C83</f>
        <v>105.3</v>
      </c>
      <c r="D79" s="83">
        <f>D80+D83</f>
        <v>105.4</v>
      </c>
      <c r="E79" s="83">
        <f t="shared" si="0"/>
        <v>100.09496676163343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80" ht="63.75" customHeight="1" hidden="1">
      <c r="A80" s="68" t="s">
        <v>83</v>
      </c>
      <c r="B80" s="17" t="s">
        <v>50</v>
      </c>
      <c r="C80" s="83">
        <f>C81+C82</f>
        <v>0</v>
      </c>
      <c r="D80" s="83">
        <f>D81+D82</f>
        <v>0</v>
      </c>
      <c r="E80" s="83">
        <v>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 ht="64.5" hidden="1">
      <c r="A81" s="51" t="s">
        <v>60</v>
      </c>
      <c r="B81" s="18" t="s">
        <v>57</v>
      </c>
      <c r="C81" s="84">
        <f>'Райбюд. '!C67</f>
        <v>0</v>
      </c>
      <c r="D81" s="84">
        <f>'Райбюд. '!D67</f>
        <v>0</v>
      </c>
      <c r="E81" s="84" t="e">
        <f t="shared" si="0"/>
        <v>#DIV/0!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 ht="64.5" hidden="1">
      <c r="A82" s="51" t="s">
        <v>94</v>
      </c>
      <c r="B82" s="47" t="s">
        <v>55</v>
      </c>
      <c r="C82" s="84">
        <f>'Свод с.п.'!C45</f>
        <v>0</v>
      </c>
      <c r="D82" s="84">
        <f>'Свод с.п.'!D45</f>
        <v>0</v>
      </c>
      <c r="E82" s="84" t="e">
        <f t="shared" si="0"/>
        <v>#DIV/0!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:80" ht="48" customHeight="1">
      <c r="A83" s="68" t="s">
        <v>58</v>
      </c>
      <c r="B83" s="17" t="s">
        <v>51</v>
      </c>
      <c r="C83" s="83">
        <f>C84</f>
        <v>105.3</v>
      </c>
      <c r="D83" s="83">
        <f>D84</f>
        <v>105.4</v>
      </c>
      <c r="E83" s="83">
        <f t="shared" si="0"/>
        <v>100.09496676163343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:80" ht="51.75">
      <c r="A84" s="37" t="s">
        <v>119</v>
      </c>
      <c r="B84" s="25" t="s">
        <v>118</v>
      </c>
      <c r="C84" s="84">
        <f>'Райбюд. '!C69</f>
        <v>105.3</v>
      </c>
      <c r="D84" s="84">
        <f>'Райбюд. '!D69</f>
        <v>105.4</v>
      </c>
      <c r="E84" s="84">
        <f t="shared" si="0"/>
        <v>100.09496676163343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 ht="15.75">
      <c r="A85" s="69" t="s">
        <v>21</v>
      </c>
      <c r="B85" s="62" t="s">
        <v>22</v>
      </c>
      <c r="C85" s="83">
        <f>C86+C118+C123+C115</f>
        <v>783.8999999999999</v>
      </c>
      <c r="D85" s="83">
        <f>D86+D118+D123+D115</f>
        <v>783.9000000000001</v>
      </c>
      <c r="E85" s="83">
        <f t="shared" si="0"/>
        <v>100.00000000000003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ht="26.25">
      <c r="A86" s="70" t="s">
        <v>220</v>
      </c>
      <c r="B86" s="65" t="s">
        <v>221</v>
      </c>
      <c r="C86" s="83">
        <f>C87+C91+C93+C97+C102+C105+C110+C112+C100+C108</f>
        <v>480.59999999999997</v>
      </c>
      <c r="D86" s="83">
        <f>D87+D91+D93+D97+D102+D105+D110+D112+D100+D108</f>
        <v>480.5</v>
      </c>
      <c r="E86" s="83">
        <f t="shared" si="0"/>
        <v>99.97919267582189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ht="49.5" customHeight="1">
      <c r="A87" s="71" t="s">
        <v>289</v>
      </c>
      <c r="B87" s="65" t="s">
        <v>287</v>
      </c>
      <c r="C87" s="83">
        <f>C88+C89+C90</f>
        <v>20.599999999999998</v>
      </c>
      <c r="D87" s="83">
        <f>D88+D89+D90</f>
        <v>20.5</v>
      </c>
      <c r="E87" s="83">
        <f t="shared" si="0"/>
        <v>99.51456310679613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ht="48">
      <c r="A88" s="67" t="s">
        <v>412</v>
      </c>
      <c r="B88" s="64" t="s">
        <v>288</v>
      </c>
      <c r="C88" s="84">
        <f>'Райбюд. '!C73</f>
        <v>16.9</v>
      </c>
      <c r="D88" s="84">
        <f>'Райбюд. '!D73</f>
        <v>16.9</v>
      </c>
      <c r="E88" s="84">
        <f t="shared" si="0"/>
        <v>100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48">
      <c r="A89" s="67" t="s">
        <v>412</v>
      </c>
      <c r="B89" s="64" t="s">
        <v>332</v>
      </c>
      <c r="C89" s="84">
        <f>'Райбюд. '!C74</f>
        <v>3.7</v>
      </c>
      <c r="D89" s="84">
        <f>'Райбюд. '!D74</f>
        <v>3.6</v>
      </c>
      <c r="E89" s="84">
        <f t="shared" si="0"/>
        <v>97.29729729729729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72.75" hidden="1">
      <c r="A90" s="131" t="s">
        <v>423</v>
      </c>
      <c r="B90" s="23" t="s">
        <v>424</v>
      </c>
      <c r="C90" s="84">
        <f>'Райбюд. '!C75</f>
        <v>0</v>
      </c>
      <c r="D90" s="84">
        <f>'Райбюд. '!D75</f>
        <v>0</v>
      </c>
      <c r="E90" s="84">
        <v>0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</row>
    <row r="91" spans="1:80" ht="64.5" hidden="1">
      <c r="A91" s="70" t="s">
        <v>290</v>
      </c>
      <c r="B91" s="65" t="s">
        <v>223</v>
      </c>
      <c r="C91" s="83">
        <f>C92</f>
        <v>0</v>
      </c>
      <c r="D91" s="83">
        <f>D92</f>
        <v>0</v>
      </c>
      <c r="E91" s="83" t="e">
        <f t="shared" si="0"/>
        <v>#DIV/0!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</row>
    <row r="92" spans="1:80" ht="77.25" hidden="1">
      <c r="A92" s="72" t="s">
        <v>222</v>
      </c>
      <c r="B92" s="64" t="s">
        <v>224</v>
      </c>
      <c r="C92" s="84">
        <f>'Райбюд. '!C77</f>
        <v>0</v>
      </c>
      <c r="D92" s="84">
        <f>'Райбюд. '!D77</f>
        <v>0</v>
      </c>
      <c r="E92" s="84" t="e">
        <f t="shared" si="0"/>
        <v>#DIV/0!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</row>
    <row r="93" spans="1:80" ht="39">
      <c r="A93" s="70" t="s">
        <v>225</v>
      </c>
      <c r="B93" s="65" t="s">
        <v>226</v>
      </c>
      <c r="C93" s="83">
        <f>C94+C96+C95</f>
        <v>20</v>
      </c>
      <c r="D93" s="83">
        <f>D94+D96+D95</f>
        <v>20</v>
      </c>
      <c r="E93" s="83">
        <f t="shared" si="0"/>
        <v>100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</row>
    <row r="94" spans="1:80" ht="77.25" hidden="1">
      <c r="A94" s="72" t="s">
        <v>227</v>
      </c>
      <c r="B94" s="64" t="s">
        <v>228</v>
      </c>
      <c r="C94" s="84">
        <f>'Райбюд. '!C79</f>
        <v>0</v>
      </c>
      <c r="D94" s="84">
        <f>'Райбюд. '!D79</f>
        <v>0</v>
      </c>
      <c r="E94" s="84" t="e">
        <f t="shared" si="0"/>
        <v>#DIV/0!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</row>
    <row r="95" spans="1:80" ht="63.75">
      <c r="A95" s="86" t="s">
        <v>333</v>
      </c>
      <c r="B95" s="87" t="s">
        <v>334</v>
      </c>
      <c r="C95" s="84">
        <f>'Райбюд. '!C80</f>
        <v>20</v>
      </c>
      <c r="D95" s="84">
        <f>'Райбюд. '!D80</f>
        <v>20</v>
      </c>
      <c r="E95" s="84">
        <f t="shared" si="0"/>
        <v>100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</row>
    <row r="96" spans="1:80" ht="51.75" hidden="1">
      <c r="A96" s="72" t="s">
        <v>229</v>
      </c>
      <c r="B96" s="64" t="s">
        <v>230</v>
      </c>
      <c r="C96" s="84">
        <f>'Райбюд. '!C81</f>
        <v>0</v>
      </c>
      <c r="D96" s="84">
        <f>'Райбюд. '!D81</f>
        <v>0</v>
      </c>
      <c r="E96" s="84" t="e">
        <f t="shared" si="0"/>
        <v>#DIV/0!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</row>
    <row r="97" spans="1:80" ht="51.75">
      <c r="A97" s="70" t="s">
        <v>231</v>
      </c>
      <c r="B97" s="65" t="s">
        <v>232</v>
      </c>
      <c r="C97" s="83">
        <f>C98+C99</f>
        <v>29.2</v>
      </c>
      <c r="D97" s="83">
        <f>D98+D99</f>
        <v>29.2</v>
      </c>
      <c r="E97" s="83">
        <f t="shared" si="0"/>
        <v>100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</row>
    <row r="98" spans="1:80" ht="60">
      <c r="A98" s="88" t="s">
        <v>335</v>
      </c>
      <c r="B98" s="87" t="s">
        <v>336</v>
      </c>
      <c r="C98" s="84">
        <f>'Райбюд. '!C83</f>
        <v>29.2</v>
      </c>
      <c r="D98" s="84">
        <f>'Райбюд. '!D83</f>
        <v>29.2</v>
      </c>
      <c r="E98" s="84">
        <f t="shared" si="0"/>
        <v>100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</row>
    <row r="99" spans="1:80" ht="64.5" hidden="1">
      <c r="A99" s="72" t="s">
        <v>233</v>
      </c>
      <c r="B99" s="64" t="s">
        <v>234</v>
      </c>
      <c r="C99" s="84">
        <f>'Райбюд. '!C84</f>
        <v>0</v>
      </c>
      <c r="D99" s="84">
        <f>'Райбюд. '!D84</f>
        <v>0</v>
      </c>
      <c r="E99" s="84">
        <v>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</row>
    <row r="100" spans="1:80" ht="36">
      <c r="A100" s="89" t="s">
        <v>337</v>
      </c>
      <c r="B100" s="90" t="s">
        <v>338</v>
      </c>
      <c r="C100" s="83">
        <f>C101</f>
        <v>9</v>
      </c>
      <c r="D100" s="83">
        <f>D101</f>
        <v>9</v>
      </c>
      <c r="E100" s="83">
        <f t="shared" si="0"/>
        <v>100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</row>
    <row r="101" spans="1:80" ht="48">
      <c r="A101" s="88" t="s">
        <v>339</v>
      </c>
      <c r="B101" s="91" t="s">
        <v>340</v>
      </c>
      <c r="C101" s="84">
        <f>'Райбюд. '!C86</f>
        <v>9</v>
      </c>
      <c r="D101" s="84">
        <f>'Райбюд. '!D86</f>
        <v>9</v>
      </c>
      <c r="E101" s="84">
        <f t="shared" si="0"/>
        <v>100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</row>
    <row r="102" spans="1:80" ht="51.75">
      <c r="A102" s="70" t="s">
        <v>235</v>
      </c>
      <c r="B102" s="65" t="s">
        <v>236</v>
      </c>
      <c r="C102" s="83">
        <f>C103+C104</f>
        <v>0.8</v>
      </c>
      <c r="D102" s="83">
        <f>D103+D104</f>
        <v>0.9</v>
      </c>
      <c r="E102" s="83">
        <f t="shared" si="0"/>
        <v>112.5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:80" ht="90" hidden="1">
      <c r="A103" s="72" t="s">
        <v>250</v>
      </c>
      <c r="B103" s="64" t="s">
        <v>249</v>
      </c>
      <c r="C103" s="84">
        <f>'Райбюд. '!C88</f>
        <v>0</v>
      </c>
      <c r="D103" s="84">
        <f>'Райбюд. '!D88</f>
        <v>0</v>
      </c>
      <c r="E103" s="84">
        <v>0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</row>
    <row r="104" spans="1:80" ht="60.75">
      <c r="A104" s="63" t="s">
        <v>369</v>
      </c>
      <c r="B104" s="64" t="s">
        <v>370</v>
      </c>
      <c r="C104" s="84">
        <f>'Райбюд. '!C89</f>
        <v>0.8</v>
      </c>
      <c r="D104" s="84">
        <f>'Райбюд. '!D89</f>
        <v>0.9</v>
      </c>
      <c r="E104" s="84">
        <f t="shared" si="0"/>
        <v>112.5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</row>
    <row r="105" spans="1:80" ht="51.75">
      <c r="A105" s="70" t="s">
        <v>251</v>
      </c>
      <c r="B105" s="65" t="s">
        <v>252</v>
      </c>
      <c r="C105" s="83">
        <f>C106+C107</f>
        <v>47.8</v>
      </c>
      <c r="D105" s="83">
        <f>D106+D107</f>
        <v>47.8</v>
      </c>
      <c r="E105" s="83">
        <f t="shared" si="0"/>
        <v>100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:80" ht="90">
      <c r="A106" s="72" t="s">
        <v>254</v>
      </c>
      <c r="B106" s="64" t="s">
        <v>253</v>
      </c>
      <c r="C106" s="84">
        <f>'Райбюд. '!C91</f>
        <v>7.8</v>
      </c>
      <c r="D106" s="84">
        <f>'Райбюд. '!D91</f>
        <v>7.8</v>
      </c>
      <c r="E106" s="84">
        <f t="shared" si="0"/>
        <v>100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</row>
    <row r="107" spans="1:80" ht="72.75">
      <c r="A107" s="131" t="s">
        <v>423</v>
      </c>
      <c r="B107" s="23" t="s">
        <v>452</v>
      </c>
      <c r="C107" s="84">
        <f>'Райбюд. '!C92</f>
        <v>40</v>
      </c>
      <c r="D107" s="84">
        <f>'Райбюд. '!D92</f>
        <v>40</v>
      </c>
      <c r="E107" s="84">
        <f t="shared" si="0"/>
        <v>100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:80" ht="48.75">
      <c r="A108" s="66" t="s">
        <v>399</v>
      </c>
      <c r="B108" s="65" t="s">
        <v>400</v>
      </c>
      <c r="C108" s="83">
        <f>C109</f>
        <v>2.5</v>
      </c>
      <c r="D108" s="83">
        <f>D109</f>
        <v>2.5</v>
      </c>
      <c r="E108" s="83">
        <f t="shared" si="0"/>
        <v>100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</row>
    <row r="109" spans="1:80" ht="60.75">
      <c r="A109" s="63" t="s">
        <v>398</v>
      </c>
      <c r="B109" s="64" t="s">
        <v>401</v>
      </c>
      <c r="C109" s="84">
        <f>'Райбюд. '!C94</f>
        <v>2.5</v>
      </c>
      <c r="D109" s="84">
        <f>'Райбюд. '!D94</f>
        <v>2.5</v>
      </c>
      <c r="E109" s="84">
        <f t="shared" si="0"/>
        <v>100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</row>
    <row r="110" spans="1:80" ht="39">
      <c r="A110" s="70" t="s">
        <v>237</v>
      </c>
      <c r="B110" s="65" t="s">
        <v>238</v>
      </c>
      <c r="C110" s="83">
        <f>C111</f>
        <v>188</v>
      </c>
      <c r="D110" s="83">
        <f>D111</f>
        <v>188</v>
      </c>
      <c r="E110" s="83">
        <f t="shared" si="0"/>
        <v>100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</row>
    <row r="111" spans="1:80" ht="64.5">
      <c r="A111" s="72" t="s">
        <v>239</v>
      </c>
      <c r="B111" s="64" t="s">
        <v>255</v>
      </c>
      <c r="C111" s="84">
        <f>'Райбюд. '!C96</f>
        <v>188</v>
      </c>
      <c r="D111" s="84">
        <f>'Райбюд. '!D96</f>
        <v>188</v>
      </c>
      <c r="E111" s="84">
        <f t="shared" si="0"/>
        <v>100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</row>
    <row r="112" spans="1:80" ht="51.75">
      <c r="A112" s="70" t="s">
        <v>256</v>
      </c>
      <c r="B112" s="65" t="s">
        <v>257</v>
      </c>
      <c r="C112" s="83">
        <f>C113+C114</f>
        <v>162.7</v>
      </c>
      <c r="D112" s="83">
        <f>D113+D114</f>
        <v>162.6</v>
      </c>
      <c r="E112" s="83">
        <f t="shared" si="0"/>
        <v>99.93853718500307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</row>
    <row r="113" spans="1:80" ht="64.5">
      <c r="A113" s="72" t="s">
        <v>258</v>
      </c>
      <c r="B113" s="64" t="s">
        <v>259</v>
      </c>
      <c r="C113" s="84">
        <f>'Райбюд. '!C98</f>
        <v>159.1</v>
      </c>
      <c r="D113" s="84">
        <f>'Райбюд. '!D98</f>
        <v>159.1</v>
      </c>
      <c r="E113" s="84">
        <f t="shared" si="0"/>
        <v>100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</row>
    <row r="114" spans="1:80" ht="60.75">
      <c r="A114" s="63" t="s">
        <v>258</v>
      </c>
      <c r="B114" s="64" t="s">
        <v>341</v>
      </c>
      <c r="C114" s="84">
        <f>'Райбюд. '!C99</f>
        <v>3.6</v>
      </c>
      <c r="D114" s="84">
        <f>'Райбюд. '!D99</f>
        <v>3.5</v>
      </c>
      <c r="E114" s="84">
        <f t="shared" si="0"/>
        <v>97.22222222222221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</row>
    <row r="115" spans="1:80" ht="24.75">
      <c r="A115" s="104" t="s">
        <v>384</v>
      </c>
      <c r="B115" s="20" t="s">
        <v>385</v>
      </c>
      <c r="C115" s="83">
        <f>C117+C116</f>
        <v>34.5</v>
      </c>
      <c r="D115" s="83">
        <f>D117+D116</f>
        <v>34.5</v>
      </c>
      <c r="E115" s="83">
        <f t="shared" si="0"/>
        <v>100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</row>
    <row r="116" spans="1:80" ht="36.75" hidden="1">
      <c r="A116" s="131" t="s">
        <v>383</v>
      </c>
      <c r="B116" s="25" t="s">
        <v>426</v>
      </c>
      <c r="C116" s="84">
        <f>'Райбюд. '!C118</f>
        <v>0</v>
      </c>
      <c r="D116" s="84">
        <f>'Райбюд. '!D118</f>
        <v>0</v>
      </c>
      <c r="E116" s="84" t="e">
        <f t="shared" si="0"/>
        <v>#DIV/0!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</row>
    <row r="117" spans="1:80" ht="36.75">
      <c r="A117" s="105" t="s">
        <v>383</v>
      </c>
      <c r="B117" s="19" t="s">
        <v>386</v>
      </c>
      <c r="C117" s="84">
        <f>'Свод с.п.'!C48</f>
        <v>34.5</v>
      </c>
      <c r="D117" s="84">
        <f>'Свод с.п.'!D48</f>
        <v>34.5</v>
      </c>
      <c r="E117" s="84">
        <f t="shared" si="0"/>
        <v>100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</row>
    <row r="118" spans="1:80" ht="90.75" customHeight="1">
      <c r="A118" s="69" t="s">
        <v>240</v>
      </c>
      <c r="B118" s="65" t="s">
        <v>241</v>
      </c>
      <c r="C118" s="83">
        <f>C119+C121</f>
        <v>201.6</v>
      </c>
      <c r="D118" s="83">
        <f>D119+D121</f>
        <v>201.6</v>
      </c>
      <c r="E118" s="83">
        <f t="shared" si="0"/>
        <v>100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</row>
    <row r="119" spans="1:80" ht="36.75">
      <c r="A119" s="39" t="s">
        <v>295</v>
      </c>
      <c r="B119" s="19" t="s">
        <v>296</v>
      </c>
      <c r="C119" s="84">
        <f>C120</f>
        <v>143.1</v>
      </c>
      <c r="D119" s="84">
        <f>D120</f>
        <v>143.1</v>
      </c>
      <c r="E119" s="84">
        <f t="shared" si="0"/>
        <v>100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</row>
    <row r="120" spans="1:80" ht="48.75">
      <c r="A120" s="39" t="s">
        <v>297</v>
      </c>
      <c r="B120" s="19" t="s">
        <v>298</v>
      </c>
      <c r="C120" s="84">
        <f>'Свод с.п.'!C51</f>
        <v>143.1</v>
      </c>
      <c r="D120" s="84">
        <f>'Свод с.п.'!D51</f>
        <v>143.1</v>
      </c>
      <c r="E120" s="84">
        <f t="shared" si="0"/>
        <v>100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</row>
    <row r="121" spans="1:80" ht="60">
      <c r="A121" s="111" t="s">
        <v>295</v>
      </c>
      <c r="B121" s="19" t="s">
        <v>296</v>
      </c>
      <c r="C121" s="84">
        <f>C122</f>
        <v>58.5</v>
      </c>
      <c r="D121" s="84">
        <f>D122</f>
        <v>58.5</v>
      </c>
      <c r="E121" s="84">
        <f t="shared" si="0"/>
        <v>100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</row>
    <row r="122" spans="1:80" ht="53.25" customHeight="1">
      <c r="A122" s="111" t="s">
        <v>295</v>
      </c>
      <c r="B122" s="19" t="s">
        <v>469</v>
      </c>
      <c r="C122" s="84">
        <f>'Райбюд. '!C105</f>
        <v>58.5</v>
      </c>
      <c r="D122" s="84">
        <f>'Райбюд. '!D105</f>
        <v>58.5</v>
      </c>
      <c r="E122" s="84">
        <f t="shared" si="0"/>
        <v>100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</row>
    <row r="123" spans="1:80" ht="15.75">
      <c r="A123" s="73" t="s">
        <v>261</v>
      </c>
      <c r="B123" s="49" t="s">
        <v>244</v>
      </c>
      <c r="C123" s="83">
        <f>C124+C126+C128</f>
        <v>67.19999999999999</v>
      </c>
      <c r="D123" s="83">
        <f>D124+D126+D128</f>
        <v>67.30000000000001</v>
      </c>
      <c r="E123" s="83">
        <f aca="true" t="shared" si="1" ref="E123:E187">D123/C123*100</f>
        <v>100.14880952380956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</row>
    <row r="124" spans="1:80" ht="60" hidden="1">
      <c r="A124" s="99" t="s">
        <v>374</v>
      </c>
      <c r="B124" s="97" t="s">
        <v>372</v>
      </c>
      <c r="C124" s="83">
        <f>C125</f>
        <v>29.4</v>
      </c>
      <c r="D124" s="83">
        <f>D125</f>
        <v>29.4</v>
      </c>
      <c r="E124" s="83">
        <f t="shared" si="1"/>
        <v>100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</row>
    <row r="125" spans="1:80" ht="36" hidden="1">
      <c r="A125" s="88" t="s">
        <v>371</v>
      </c>
      <c r="B125" s="98" t="s">
        <v>373</v>
      </c>
      <c r="C125" s="84">
        <f>'Райбюд. '!C108</f>
        <v>29.4</v>
      </c>
      <c r="D125" s="84">
        <f>'Райбюд. '!D108</f>
        <v>29.4</v>
      </c>
      <c r="E125" s="84">
        <f t="shared" si="1"/>
        <v>100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</row>
    <row r="126" spans="1:80" ht="60.75" hidden="1">
      <c r="A126" s="38" t="s">
        <v>367</v>
      </c>
      <c r="B126" s="20" t="s">
        <v>365</v>
      </c>
      <c r="C126" s="83">
        <f>C127</f>
        <v>0</v>
      </c>
      <c r="D126" s="83">
        <f>D127</f>
        <v>0</v>
      </c>
      <c r="E126" s="83" t="e">
        <f t="shared" si="1"/>
        <v>#DIV/0!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:80" ht="36.75" hidden="1">
      <c r="A127" s="39" t="s">
        <v>368</v>
      </c>
      <c r="B127" s="19" t="s">
        <v>366</v>
      </c>
      <c r="C127" s="84">
        <f>'Свод с.п.'!C54</f>
        <v>0</v>
      </c>
      <c r="D127" s="84">
        <f>'Свод с.п.'!D54</f>
        <v>0</v>
      </c>
      <c r="E127" s="84" t="e">
        <f t="shared" si="1"/>
        <v>#DIV/0!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:80" ht="48.75">
      <c r="A128" s="60" t="s">
        <v>330</v>
      </c>
      <c r="B128" s="49" t="s">
        <v>246</v>
      </c>
      <c r="C128" s="83">
        <f>C130+C131+C134+C135+C129+C133+C132</f>
        <v>37.8</v>
      </c>
      <c r="D128" s="83">
        <f>D130+D131+D134+D135+D129+D133+D132</f>
        <v>37.900000000000006</v>
      </c>
      <c r="E128" s="83">
        <f t="shared" si="1"/>
        <v>100.26455026455028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</row>
    <row r="129" spans="1:80" ht="48.75" hidden="1">
      <c r="A129" s="61" t="s">
        <v>292</v>
      </c>
      <c r="B129" s="64" t="s">
        <v>342</v>
      </c>
      <c r="C129" s="84">
        <f>'Райбюд. '!C110</f>
        <v>0</v>
      </c>
      <c r="D129" s="84">
        <f>'Райбюд. '!D110</f>
        <v>0</v>
      </c>
      <c r="E129" s="84">
        <v>0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</row>
    <row r="130" spans="1:80" ht="51.75">
      <c r="A130" s="59" t="s">
        <v>292</v>
      </c>
      <c r="B130" s="64" t="s">
        <v>247</v>
      </c>
      <c r="C130" s="84">
        <f>'Райбюд. '!C111+'Свод с.п.'!C56</f>
        <v>27</v>
      </c>
      <c r="D130" s="84">
        <f>'Райбюд. '!D111+'Свод с.п.'!D56</f>
        <v>27.1</v>
      </c>
      <c r="E130" s="84">
        <f t="shared" si="1"/>
        <v>100.37037037037038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</row>
    <row r="131" spans="1:80" ht="39.75" customHeight="1" hidden="1">
      <c r="A131" s="59" t="s">
        <v>294</v>
      </c>
      <c r="B131" s="64" t="s">
        <v>262</v>
      </c>
      <c r="C131" s="84">
        <f>'Райбюд. '!C112</f>
        <v>0</v>
      </c>
      <c r="D131" s="84">
        <f>'Райбюд. '!D112</f>
        <v>0</v>
      </c>
      <c r="E131" s="84" t="e">
        <f t="shared" si="1"/>
        <v>#DIV/0!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</row>
    <row r="132" spans="1:80" ht="39.75" customHeight="1" hidden="1">
      <c r="A132" s="61" t="s">
        <v>294</v>
      </c>
      <c r="B132" s="64" t="s">
        <v>402</v>
      </c>
      <c r="C132" s="84">
        <f>'Райбюд. '!C113</f>
        <v>0</v>
      </c>
      <c r="D132" s="84">
        <f>'Райбюд. '!D113</f>
        <v>0</v>
      </c>
      <c r="E132" s="84" t="e">
        <f>D132/C132*100</f>
        <v>#DIV/0!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</row>
    <row r="133" spans="1:80" ht="39.75" customHeight="1" hidden="1">
      <c r="A133" s="61" t="s">
        <v>294</v>
      </c>
      <c r="B133" s="64" t="s">
        <v>343</v>
      </c>
      <c r="C133" s="84">
        <f>'Райбюд. '!C114</f>
        <v>0</v>
      </c>
      <c r="D133" s="84">
        <f>'Райбюд. '!D114</f>
        <v>0</v>
      </c>
      <c r="E133" s="84" t="e">
        <f t="shared" si="1"/>
        <v>#DIV/0!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</row>
    <row r="134" spans="1:80" ht="36.75" customHeight="1" hidden="1">
      <c r="A134" s="59" t="s">
        <v>294</v>
      </c>
      <c r="B134" s="64" t="s">
        <v>263</v>
      </c>
      <c r="C134" s="84">
        <f>'Райбюд. '!C115</f>
        <v>0</v>
      </c>
      <c r="D134" s="84">
        <f>'Райбюд. '!D115</f>
        <v>0</v>
      </c>
      <c r="E134" s="84" t="e">
        <f t="shared" si="1"/>
        <v>#DIV/0!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</row>
    <row r="135" spans="1:80" ht="64.5">
      <c r="A135" s="59" t="s">
        <v>293</v>
      </c>
      <c r="B135" s="64" t="s">
        <v>248</v>
      </c>
      <c r="C135" s="84">
        <f>'Райбюд. '!C116</f>
        <v>10.8</v>
      </c>
      <c r="D135" s="84">
        <f>'Райбюд. '!D116</f>
        <v>10.8</v>
      </c>
      <c r="E135" s="84">
        <f t="shared" si="1"/>
        <v>100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</row>
    <row r="136" spans="1:80" ht="24" customHeight="1" hidden="1">
      <c r="A136" s="11" t="s">
        <v>299</v>
      </c>
      <c r="B136" s="44" t="s">
        <v>300</v>
      </c>
      <c r="C136" s="83">
        <f>C137</f>
        <v>0</v>
      </c>
      <c r="D136" s="83">
        <f>D137</f>
        <v>0</v>
      </c>
      <c r="E136" s="83">
        <v>0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</row>
    <row r="137" spans="1:80" ht="21" customHeight="1" hidden="1">
      <c r="A137" s="11" t="s">
        <v>301</v>
      </c>
      <c r="B137" s="44" t="s">
        <v>303</v>
      </c>
      <c r="C137" s="83">
        <f>C138+C139</f>
        <v>0</v>
      </c>
      <c r="D137" s="83">
        <f>D138+D139</f>
        <v>0</v>
      </c>
      <c r="E137" s="83">
        <v>0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</row>
    <row r="138" spans="1:80" ht="36" customHeight="1" hidden="1">
      <c r="A138" s="10" t="s">
        <v>418</v>
      </c>
      <c r="B138" s="21" t="s">
        <v>419</v>
      </c>
      <c r="C138" s="84">
        <f>'Райбюд. '!C121</f>
        <v>0</v>
      </c>
      <c r="D138" s="84">
        <f>'Райбюд. '!D121</f>
        <v>0</v>
      </c>
      <c r="E138" s="84">
        <v>0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</row>
    <row r="139" spans="1:80" ht="24" customHeight="1" hidden="1">
      <c r="A139" s="14" t="s">
        <v>302</v>
      </c>
      <c r="B139" s="23" t="s">
        <v>304</v>
      </c>
      <c r="C139" s="84">
        <f>'Свод с.п.'!C59</f>
        <v>0</v>
      </c>
      <c r="D139" s="84">
        <f>'Свод с.п.'!D59</f>
        <v>0</v>
      </c>
      <c r="E139" s="84">
        <v>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</row>
    <row r="140" spans="1:80" ht="15.75">
      <c r="A140" s="74" t="s">
        <v>69</v>
      </c>
      <c r="B140" s="27" t="s">
        <v>80</v>
      </c>
      <c r="C140" s="83">
        <f>C141+C246</f>
        <v>338449.30000000005</v>
      </c>
      <c r="D140" s="83">
        <f>D141+D246</f>
        <v>335423.9</v>
      </c>
      <c r="E140" s="83">
        <f t="shared" si="1"/>
        <v>99.1060994955522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</row>
    <row r="141" spans="1:80" ht="26.25">
      <c r="A141" s="74" t="s">
        <v>81</v>
      </c>
      <c r="B141" s="27" t="s">
        <v>82</v>
      </c>
      <c r="C141" s="83">
        <f>C142+C151+C189+C222+C243</f>
        <v>338449.30000000005</v>
      </c>
      <c r="D141" s="83">
        <f>D142+D151+D189+D222+D243</f>
        <v>335479.5</v>
      </c>
      <c r="E141" s="83">
        <f t="shared" si="1"/>
        <v>99.1225273622962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</row>
    <row r="142" spans="1:80" ht="15.75">
      <c r="A142" s="75" t="s">
        <v>169</v>
      </c>
      <c r="B142" s="17" t="s">
        <v>151</v>
      </c>
      <c r="C142" s="83">
        <f>C143+C145</f>
        <v>19774</v>
      </c>
      <c r="D142" s="83">
        <f>D143+D145</f>
        <v>19774</v>
      </c>
      <c r="E142" s="83">
        <f t="shared" si="1"/>
        <v>100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</row>
    <row r="143" spans="1:80" ht="15.75">
      <c r="A143" s="75" t="s">
        <v>37</v>
      </c>
      <c r="B143" s="17" t="s">
        <v>170</v>
      </c>
      <c r="C143" s="83">
        <f>C144</f>
        <v>19774</v>
      </c>
      <c r="D143" s="83">
        <f>D144</f>
        <v>19774</v>
      </c>
      <c r="E143" s="83">
        <f t="shared" si="1"/>
        <v>100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:80" ht="24.75">
      <c r="A144" s="41" t="s">
        <v>210</v>
      </c>
      <c r="B144" s="46" t="s">
        <v>149</v>
      </c>
      <c r="C144" s="84">
        <f>'Свод с.п.'!C64</f>
        <v>19774</v>
      </c>
      <c r="D144" s="84">
        <f>'Свод с.п.'!D64</f>
        <v>19774</v>
      </c>
      <c r="E144" s="84">
        <f t="shared" si="1"/>
        <v>100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</row>
    <row r="145" spans="1:80" ht="24.75" hidden="1">
      <c r="A145" s="40" t="s">
        <v>306</v>
      </c>
      <c r="B145" s="45" t="s">
        <v>308</v>
      </c>
      <c r="C145" s="83">
        <f>C150+C146+C147+C148+C149</f>
        <v>0</v>
      </c>
      <c r="D145" s="83">
        <f>D150+D146+D147+D148+D149</f>
        <v>0</v>
      </c>
      <c r="E145" s="83" t="e">
        <f t="shared" si="1"/>
        <v>#DIV/0!</v>
      </c>
      <c r="F145" s="82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</row>
    <row r="146" spans="1:80" ht="24" hidden="1">
      <c r="A146" s="94" t="s">
        <v>345</v>
      </c>
      <c r="B146" s="87" t="s">
        <v>346</v>
      </c>
      <c r="C146" s="84">
        <f>'Райбюд. '!C126</f>
        <v>0</v>
      </c>
      <c r="D146" s="84">
        <f>'Райбюд. '!D126</f>
        <v>0</v>
      </c>
      <c r="E146" s="84" t="e">
        <f t="shared" si="1"/>
        <v>#DIV/0!</v>
      </c>
      <c r="F146" s="82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</row>
    <row r="147" spans="1:80" ht="24" hidden="1">
      <c r="A147" s="94" t="s">
        <v>347</v>
      </c>
      <c r="B147" s="87" t="s">
        <v>346</v>
      </c>
      <c r="C147" s="84">
        <f>'Райбюд. '!C127</f>
        <v>0</v>
      </c>
      <c r="D147" s="84">
        <f>'Райбюд. '!D127</f>
        <v>0</v>
      </c>
      <c r="E147" s="84" t="e">
        <f t="shared" si="1"/>
        <v>#DIV/0!</v>
      </c>
      <c r="F147" s="82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</row>
    <row r="148" spans="1:80" ht="24" hidden="1">
      <c r="A148" s="94" t="s">
        <v>348</v>
      </c>
      <c r="B148" s="87" t="s">
        <v>346</v>
      </c>
      <c r="C148" s="84">
        <f>'Райбюд. '!C128</f>
        <v>0</v>
      </c>
      <c r="D148" s="84">
        <f>'Райбюд. '!D128</f>
        <v>0</v>
      </c>
      <c r="E148" s="84" t="e">
        <f t="shared" si="1"/>
        <v>#DIV/0!</v>
      </c>
      <c r="F148" s="82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</row>
    <row r="149" spans="1:80" ht="24" hidden="1">
      <c r="A149" s="94" t="s">
        <v>348</v>
      </c>
      <c r="B149" s="87" t="s">
        <v>346</v>
      </c>
      <c r="C149" s="84">
        <f>'Райбюд. '!C129</f>
        <v>0</v>
      </c>
      <c r="D149" s="84">
        <f>'Райбюд. '!D129</f>
        <v>0</v>
      </c>
      <c r="E149" s="84" t="e">
        <f t="shared" si="1"/>
        <v>#DIV/0!</v>
      </c>
      <c r="F149" s="82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</row>
    <row r="150" spans="1:80" ht="24.75" hidden="1">
      <c r="A150" s="41" t="s">
        <v>305</v>
      </c>
      <c r="B150" s="46" t="s">
        <v>307</v>
      </c>
      <c r="C150" s="84">
        <f>'Свод с.п.'!C66</f>
        <v>0</v>
      </c>
      <c r="D150" s="84">
        <f>'Свод с.п.'!D66</f>
        <v>0</v>
      </c>
      <c r="E150" s="84" t="e">
        <f t="shared" si="1"/>
        <v>#DIV/0!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</row>
    <row r="151" spans="1:80" ht="26.25">
      <c r="A151" s="75" t="s">
        <v>318</v>
      </c>
      <c r="B151" s="17" t="s">
        <v>160</v>
      </c>
      <c r="C151" s="83">
        <f>C152+C160+C168+C176+C164+C162+C171</f>
        <v>113774.70000000001</v>
      </c>
      <c r="D151" s="83">
        <f>D152+D160+D168+D176+D164+D162+D171</f>
        <v>113683.9</v>
      </c>
      <c r="E151" s="83">
        <f t="shared" si="1"/>
        <v>99.92019315366244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</row>
    <row r="152" spans="1:80" ht="51.75">
      <c r="A152" s="75" t="s">
        <v>171</v>
      </c>
      <c r="B152" s="17" t="s">
        <v>152</v>
      </c>
      <c r="C152" s="83">
        <f>C153</f>
        <v>19015</v>
      </c>
      <c r="D152" s="83">
        <f>D153</f>
        <v>18924.2</v>
      </c>
      <c r="E152" s="83">
        <f t="shared" si="1"/>
        <v>99.5224822508546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</row>
    <row r="153" spans="1:80" ht="51.75">
      <c r="A153" s="76" t="s">
        <v>140</v>
      </c>
      <c r="B153" s="18" t="s">
        <v>172</v>
      </c>
      <c r="C153" s="84">
        <f>'Райбюд. '!C132</f>
        <v>19015</v>
      </c>
      <c r="D153" s="84">
        <f>'Райбюд. '!D132</f>
        <v>18924.2</v>
      </c>
      <c r="E153" s="84">
        <f t="shared" si="1"/>
        <v>99.5224822508546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</row>
    <row r="154" spans="1:80" ht="26.25" hidden="1">
      <c r="A154" s="75" t="s">
        <v>264</v>
      </c>
      <c r="B154" s="17" t="s">
        <v>265</v>
      </c>
      <c r="C154" s="83" t="e">
        <f>C155</f>
        <v>#REF!</v>
      </c>
      <c r="D154" s="83" t="e">
        <f>D155</f>
        <v>#REF!</v>
      </c>
      <c r="E154" s="83" t="e">
        <f t="shared" si="1"/>
        <v>#REF!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</row>
    <row r="155" spans="1:80" ht="26.25" hidden="1">
      <c r="A155" s="76" t="s">
        <v>267</v>
      </c>
      <c r="B155" s="18" t="s">
        <v>266</v>
      </c>
      <c r="C155" s="84" t="e">
        <f>'Райбюд. '!#REF!</f>
        <v>#REF!</v>
      </c>
      <c r="D155" s="84" t="e">
        <f>'Райбюд. '!#REF!</f>
        <v>#REF!</v>
      </c>
      <c r="E155" s="84" t="e">
        <f t="shared" si="1"/>
        <v>#REF!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</row>
    <row r="156" spans="1:80" ht="39" hidden="1">
      <c r="A156" s="75" t="s">
        <v>269</v>
      </c>
      <c r="B156" s="17" t="s">
        <v>268</v>
      </c>
      <c r="C156" s="83" t="e">
        <f>C157</f>
        <v>#REF!</v>
      </c>
      <c r="D156" s="83" t="e">
        <f>D157</f>
        <v>#REF!</v>
      </c>
      <c r="E156" s="83" t="e">
        <f t="shared" si="1"/>
        <v>#REF!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</row>
    <row r="157" spans="1:80" ht="39" hidden="1">
      <c r="A157" s="76" t="s">
        <v>270</v>
      </c>
      <c r="B157" s="18" t="s">
        <v>329</v>
      </c>
      <c r="C157" s="84" t="e">
        <f>'Райбюд. '!#REF!</f>
        <v>#REF!</v>
      </c>
      <c r="D157" s="84" t="e">
        <f>'Райбюд. '!#REF!</f>
        <v>#REF!</v>
      </c>
      <c r="E157" s="84" t="e">
        <f t="shared" si="1"/>
        <v>#REF!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</row>
    <row r="158" spans="1:80" ht="26.25" hidden="1">
      <c r="A158" s="75" t="s">
        <v>173</v>
      </c>
      <c r="B158" s="17" t="s">
        <v>174</v>
      </c>
      <c r="C158" s="83" t="e">
        <f>C159</f>
        <v>#REF!</v>
      </c>
      <c r="D158" s="83" t="e">
        <f>D159</f>
        <v>#REF!</v>
      </c>
      <c r="E158" s="83" t="e">
        <f t="shared" si="1"/>
        <v>#REF!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</row>
    <row r="159" spans="1:80" ht="39" customHeight="1" hidden="1">
      <c r="A159" s="76" t="s">
        <v>175</v>
      </c>
      <c r="B159" s="18" t="s">
        <v>176</v>
      </c>
      <c r="C159" s="84" t="e">
        <f>'Райбюд. '!#REF!</f>
        <v>#REF!</v>
      </c>
      <c r="D159" s="84" t="e">
        <f>'Райбюд. '!#REF!</f>
        <v>#REF!</v>
      </c>
      <c r="E159" s="84" t="e">
        <f t="shared" si="1"/>
        <v>#REF!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</row>
    <row r="160" spans="1:80" ht="47.25" customHeight="1">
      <c r="A160" s="101" t="s">
        <v>375</v>
      </c>
      <c r="B160" s="103" t="s">
        <v>377</v>
      </c>
      <c r="C160" s="83">
        <f>C161</f>
        <v>6044.9</v>
      </c>
      <c r="D160" s="83">
        <f>D161</f>
        <v>6044.9</v>
      </c>
      <c r="E160" s="83">
        <f t="shared" si="1"/>
        <v>100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</row>
    <row r="161" spans="1:80" ht="41.25" customHeight="1">
      <c r="A161" s="102" t="s">
        <v>376</v>
      </c>
      <c r="B161" s="100" t="s">
        <v>378</v>
      </c>
      <c r="C161" s="84">
        <f>'Райбюд. '!C134</f>
        <v>6044.9</v>
      </c>
      <c r="D161" s="84">
        <f>'Райбюд. '!D134</f>
        <v>6044.9</v>
      </c>
      <c r="E161" s="84">
        <f t="shared" si="1"/>
        <v>100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</row>
    <row r="162" spans="1:80" ht="24.75" customHeight="1">
      <c r="A162" s="134" t="s">
        <v>428</v>
      </c>
      <c r="B162" s="20" t="s">
        <v>429</v>
      </c>
      <c r="C162" s="83">
        <f>C163</f>
        <v>7343.7</v>
      </c>
      <c r="D162" s="83">
        <f>D163</f>
        <v>7343.7</v>
      </c>
      <c r="E162" s="83">
        <f t="shared" si="1"/>
        <v>100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</row>
    <row r="163" spans="1:80" ht="36">
      <c r="A163" s="135" t="s">
        <v>430</v>
      </c>
      <c r="B163" s="19" t="s">
        <v>431</v>
      </c>
      <c r="C163" s="84">
        <f>'Райбюд. '!C136</f>
        <v>7343.7</v>
      </c>
      <c r="D163" s="84">
        <f>'Райбюд. '!D136</f>
        <v>7343.7</v>
      </c>
      <c r="E163" s="84">
        <f t="shared" si="1"/>
        <v>100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</row>
    <row r="164" spans="1:80" ht="36" customHeight="1">
      <c r="A164" s="40" t="s">
        <v>310</v>
      </c>
      <c r="B164" s="45" t="s">
        <v>311</v>
      </c>
      <c r="C164" s="83">
        <f>C165</f>
        <v>2066.7</v>
      </c>
      <c r="D164" s="83">
        <f>D165</f>
        <v>2066.7</v>
      </c>
      <c r="E164" s="83">
        <f t="shared" si="1"/>
        <v>100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</row>
    <row r="165" spans="1:80" ht="39" customHeight="1">
      <c r="A165" s="41" t="s">
        <v>312</v>
      </c>
      <c r="B165" s="46" t="s">
        <v>313</v>
      </c>
      <c r="C165" s="84">
        <f>'Свод с.п.'!C69</f>
        <v>2066.7</v>
      </c>
      <c r="D165" s="84">
        <f>'Свод с.п.'!D69</f>
        <v>2066.7</v>
      </c>
      <c r="E165" s="84">
        <f t="shared" si="1"/>
        <v>100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</row>
    <row r="166" spans="1:80" ht="27" customHeight="1" hidden="1">
      <c r="A166" s="40" t="s">
        <v>212</v>
      </c>
      <c r="B166" s="45" t="s">
        <v>148</v>
      </c>
      <c r="C166" s="83">
        <f>C167</f>
        <v>30000</v>
      </c>
      <c r="D166" s="83">
        <f>D167</f>
        <v>30000</v>
      </c>
      <c r="E166" s="83">
        <f t="shared" si="1"/>
        <v>100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</row>
    <row r="167" spans="1:80" ht="27" customHeight="1" hidden="1">
      <c r="A167" s="39" t="s">
        <v>309</v>
      </c>
      <c r="B167" s="46" t="s">
        <v>213</v>
      </c>
      <c r="C167" s="84">
        <f>'Свод с.п.'!C71</f>
        <v>30000</v>
      </c>
      <c r="D167" s="84">
        <f>'Свод с.п.'!D71</f>
        <v>30000</v>
      </c>
      <c r="E167" s="84">
        <f t="shared" si="1"/>
        <v>100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</row>
    <row r="168" spans="1:80" ht="26.25">
      <c r="A168" s="75" t="s">
        <v>177</v>
      </c>
      <c r="B168" s="17" t="s">
        <v>178</v>
      </c>
      <c r="C168" s="83">
        <f>C169+C170</f>
        <v>1999.9</v>
      </c>
      <c r="D168" s="83">
        <f>D169+D170</f>
        <v>1999.9</v>
      </c>
      <c r="E168" s="83">
        <f t="shared" si="1"/>
        <v>100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</row>
    <row r="169" spans="1:80" ht="36">
      <c r="A169" s="95" t="s">
        <v>454</v>
      </c>
      <c r="B169" s="18" t="s">
        <v>179</v>
      </c>
      <c r="C169" s="84">
        <f>'Райбюд. '!C138</f>
        <v>1999.9</v>
      </c>
      <c r="D169" s="84">
        <f>'Райбюд. '!D138</f>
        <v>1999.9</v>
      </c>
      <c r="E169" s="84">
        <f t="shared" si="1"/>
        <v>100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</row>
    <row r="170" spans="1:80" ht="15.75" hidden="1">
      <c r="A170" s="95"/>
      <c r="B170" s="18" t="s">
        <v>179</v>
      </c>
      <c r="C170" s="84">
        <f>'Райбюд. '!C139</f>
        <v>0</v>
      </c>
      <c r="D170" s="84">
        <f>'Райбюд. '!D139</f>
        <v>0</v>
      </c>
      <c r="E170" s="84">
        <v>0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</row>
    <row r="171" spans="1:80" ht="48.75" customHeight="1">
      <c r="A171" s="121" t="s">
        <v>212</v>
      </c>
      <c r="B171" s="45" t="s">
        <v>148</v>
      </c>
      <c r="C171" s="83">
        <f>C172+C173+C174+C175</f>
        <v>30000</v>
      </c>
      <c r="D171" s="83">
        <f>D172+D173+D174+D175</f>
        <v>30000</v>
      </c>
      <c r="E171" s="83">
        <f t="shared" si="1"/>
        <v>100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</row>
    <row r="172" spans="1:80" ht="30">
      <c r="A172" s="111" t="s">
        <v>309</v>
      </c>
      <c r="B172" s="46" t="s">
        <v>213</v>
      </c>
      <c r="C172" s="84">
        <f>'Свод с.п.'!C71</f>
        <v>30000</v>
      </c>
      <c r="D172" s="84">
        <f>'Свод с.п.'!D71</f>
        <v>30000</v>
      </c>
      <c r="E172" s="84">
        <f t="shared" si="1"/>
        <v>100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</row>
    <row r="173" spans="1:80" ht="15.75" hidden="1">
      <c r="A173" s="76"/>
      <c r="B173" s="18"/>
      <c r="C173" s="84"/>
      <c r="D173" s="84"/>
      <c r="E173" s="84" t="e">
        <f t="shared" si="1"/>
        <v>#DIV/0!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</row>
    <row r="174" spans="1:80" ht="15.75" hidden="1">
      <c r="A174" s="76"/>
      <c r="B174" s="18"/>
      <c r="C174" s="84"/>
      <c r="D174" s="84"/>
      <c r="E174" s="84" t="e">
        <f t="shared" si="1"/>
        <v>#DIV/0!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</row>
    <row r="175" spans="1:80" ht="37.5" customHeight="1" hidden="1">
      <c r="A175" s="76"/>
      <c r="B175" s="18"/>
      <c r="C175" s="84"/>
      <c r="D175" s="84"/>
      <c r="E175" s="84" t="e">
        <f t="shared" si="1"/>
        <v>#DIV/0!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</row>
    <row r="176" spans="1:80" ht="15.75">
      <c r="A176" s="75" t="s">
        <v>74</v>
      </c>
      <c r="B176" s="17" t="s">
        <v>158</v>
      </c>
      <c r="C176" s="83">
        <f>C177+C178+C179+C180+C181+C182+C183+C184+C185+C186+C188+C187</f>
        <v>47304.50000000001</v>
      </c>
      <c r="D176" s="83">
        <f>D177+D178+D179+D180+D181+D182+D183+D184+D185+D186+D188+D187</f>
        <v>47304.50000000001</v>
      </c>
      <c r="E176" s="83">
        <f t="shared" si="1"/>
        <v>100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</row>
    <row r="177" spans="1:80" ht="24">
      <c r="A177" s="136" t="s">
        <v>432</v>
      </c>
      <c r="B177" s="18" t="s">
        <v>154</v>
      </c>
      <c r="C177" s="84">
        <f>'Райбюд. '!C141</f>
        <v>19767</v>
      </c>
      <c r="D177" s="84">
        <f>'Райбюд. '!D141</f>
        <v>19767</v>
      </c>
      <c r="E177" s="84">
        <f t="shared" si="1"/>
        <v>100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</row>
    <row r="178" spans="1:80" ht="24.75">
      <c r="A178" s="131" t="s">
        <v>433</v>
      </c>
      <c r="B178" s="18" t="s">
        <v>154</v>
      </c>
      <c r="C178" s="84">
        <f>'Райбюд. '!C142</f>
        <v>1125.5</v>
      </c>
      <c r="D178" s="84">
        <f>'Райбюд. '!D142</f>
        <v>1125.5</v>
      </c>
      <c r="E178" s="84">
        <f t="shared" si="1"/>
        <v>100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</row>
    <row r="179" spans="1:80" ht="24.75">
      <c r="A179" s="131" t="s">
        <v>434</v>
      </c>
      <c r="B179" s="18" t="s">
        <v>154</v>
      </c>
      <c r="C179" s="84">
        <f>'Райбюд. '!C143</f>
        <v>4339.2</v>
      </c>
      <c r="D179" s="84">
        <f>'Райбюд. '!D143</f>
        <v>4339.2</v>
      </c>
      <c r="E179" s="84">
        <f t="shared" si="1"/>
        <v>100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</row>
    <row r="180" spans="1:80" ht="24.75">
      <c r="A180" s="131" t="s">
        <v>435</v>
      </c>
      <c r="B180" s="18" t="s">
        <v>154</v>
      </c>
      <c r="C180" s="84">
        <f>'Райбюд. '!C144</f>
        <v>4000</v>
      </c>
      <c r="D180" s="84">
        <f>'Райбюд. '!D144</f>
        <v>4000</v>
      </c>
      <c r="E180" s="84">
        <f t="shared" si="1"/>
        <v>100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</row>
    <row r="181" spans="1:80" ht="36.75" customHeight="1">
      <c r="A181" s="136" t="s">
        <v>436</v>
      </c>
      <c r="B181" s="18" t="s">
        <v>154</v>
      </c>
      <c r="C181" s="84">
        <f>'Райбюд. '!C145</f>
        <v>982.9</v>
      </c>
      <c r="D181" s="84">
        <f>'Райбюд. '!D145</f>
        <v>982.9</v>
      </c>
      <c r="E181" s="84">
        <f t="shared" si="1"/>
        <v>100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</row>
    <row r="182" spans="1:80" ht="48.75">
      <c r="A182" s="131" t="s">
        <v>405</v>
      </c>
      <c r="B182" s="18" t="s">
        <v>154</v>
      </c>
      <c r="C182" s="84">
        <f>'Райбюд. '!C146</f>
        <v>5000</v>
      </c>
      <c r="D182" s="84">
        <f>'Райбюд. '!D146</f>
        <v>5000</v>
      </c>
      <c r="E182" s="84">
        <f t="shared" si="1"/>
        <v>100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</row>
    <row r="183" spans="1:80" ht="48.75">
      <c r="A183" s="131" t="s">
        <v>437</v>
      </c>
      <c r="B183" s="18" t="s">
        <v>154</v>
      </c>
      <c r="C183" s="84">
        <f>'Райбюд. '!C147</f>
        <v>1000</v>
      </c>
      <c r="D183" s="84">
        <f>'Райбюд. '!D147</f>
        <v>1000</v>
      </c>
      <c r="E183" s="84">
        <f t="shared" si="1"/>
        <v>100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</row>
    <row r="184" spans="1:80" ht="48.75">
      <c r="A184" s="131" t="s">
        <v>438</v>
      </c>
      <c r="B184" s="18" t="s">
        <v>154</v>
      </c>
      <c r="C184" s="84">
        <f>'Райбюд. '!C148</f>
        <v>1000</v>
      </c>
      <c r="D184" s="84">
        <f>'Райбюд. '!D148</f>
        <v>1000</v>
      </c>
      <c r="E184" s="84">
        <f t="shared" si="1"/>
        <v>100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</row>
    <row r="185" spans="1:80" ht="36.75">
      <c r="A185" s="131" t="s">
        <v>439</v>
      </c>
      <c r="B185" s="91" t="s">
        <v>154</v>
      </c>
      <c r="C185" s="84">
        <f>'Райбюд. '!C149</f>
        <v>5400</v>
      </c>
      <c r="D185" s="84">
        <f>'Райбюд. '!D149</f>
        <v>5400</v>
      </c>
      <c r="E185" s="84">
        <f t="shared" si="1"/>
        <v>100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</row>
    <row r="186" spans="1:80" ht="36.75">
      <c r="A186" s="131" t="s">
        <v>97</v>
      </c>
      <c r="B186" s="91" t="s">
        <v>154</v>
      </c>
      <c r="C186" s="84">
        <f>'Райбюд. '!C150</f>
        <v>2272.3</v>
      </c>
      <c r="D186" s="84">
        <f>'Райбюд. '!D150</f>
        <v>2272.3</v>
      </c>
      <c r="E186" s="84">
        <f t="shared" si="1"/>
        <v>100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</row>
    <row r="187" spans="1:80" ht="48.75">
      <c r="A187" s="131" t="s">
        <v>440</v>
      </c>
      <c r="B187" s="91" t="s">
        <v>154</v>
      </c>
      <c r="C187" s="84">
        <f>'Райбюд. '!C151</f>
        <v>939.9</v>
      </c>
      <c r="D187" s="84">
        <f>'Райбюд. '!D151</f>
        <v>939.9</v>
      </c>
      <c r="E187" s="84">
        <f t="shared" si="1"/>
        <v>100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</row>
    <row r="188" spans="1:80" ht="24.75">
      <c r="A188" s="39" t="s">
        <v>449</v>
      </c>
      <c r="B188" s="46" t="s">
        <v>390</v>
      </c>
      <c r="C188" s="84">
        <f>'Свод с.п.'!C73</f>
        <v>1477.7</v>
      </c>
      <c r="D188" s="84">
        <f>'Свод с.п.'!D73</f>
        <v>1477.7</v>
      </c>
      <c r="E188" s="84">
        <f aca="true" t="shared" si="2" ref="E188:E248">D188/C188*100</f>
        <v>100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</row>
    <row r="189" spans="1:80" ht="26.25">
      <c r="A189" s="75" t="s">
        <v>86</v>
      </c>
      <c r="B189" s="27" t="s">
        <v>147</v>
      </c>
      <c r="C189" s="83">
        <f>C190+C192+C209+C212+C216+C218+C220+C214</f>
        <v>187594.69999999998</v>
      </c>
      <c r="D189" s="83">
        <f>D190+D192+D209+D212+D216+D218+D220+D214</f>
        <v>184678.10000000003</v>
      </c>
      <c r="E189" s="83">
        <f t="shared" si="2"/>
        <v>98.44526524470044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</row>
    <row r="190" spans="1:80" ht="39">
      <c r="A190" s="75" t="s">
        <v>180</v>
      </c>
      <c r="B190" s="27" t="s">
        <v>181</v>
      </c>
      <c r="C190" s="83">
        <f>C191</f>
        <v>9624.4</v>
      </c>
      <c r="D190" s="83">
        <f>D191</f>
        <v>8815.2</v>
      </c>
      <c r="E190" s="83">
        <f t="shared" si="2"/>
        <v>91.59220315032627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</row>
    <row r="191" spans="1:80" ht="90">
      <c r="A191" s="76" t="s">
        <v>182</v>
      </c>
      <c r="B191" s="25" t="s">
        <v>156</v>
      </c>
      <c r="C191" s="84">
        <f>'Райбюд. '!C154</f>
        <v>9624.4</v>
      </c>
      <c r="D191" s="84">
        <f>'Райбюд. '!D154</f>
        <v>8815.2</v>
      </c>
      <c r="E191" s="84">
        <f t="shared" si="2"/>
        <v>91.59220315032627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</row>
    <row r="192" spans="1:80" ht="26.25">
      <c r="A192" s="75" t="s">
        <v>93</v>
      </c>
      <c r="B192" s="27" t="s">
        <v>183</v>
      </c>
      <c r="C192" s="83">
        <f>C193+C195+C196+C197+C198+C199+C200+C201+C202+C203+C204+C205+C206+C208+C194+C207</f>
        <v>168432.6</v>
      </c>
      <c r="D192" s="83">
        <f>D193+D195+D196+D197+D198+D199+D200+D201+D202+D203+D204+D205+D206+D208+D194+D207</f>
        <v>166475.00000000003</v>
      </c>
      <c r="E192" s="83">
        <f t="shared" si="2"/>
        <v>98.83775468644433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</row>
    <row r="193" spans="1:80" ht="39">
      <c r="A193" s="141" t="s">
        <v>122</v>
      </c>
      <c r="B193" s="25" t="s">
        <v>137</v>
      </c>
      <c r="C193" s="84">
        <f>'Райбюд. '!C156</f>
        <v>13926.2</v>
      </c>
      <c r="D193" s="84">
        <f>'Райбюд. '!D156</f>
        <v>13066.2</v>
      </c>
      <c r="E193" s="84">
        <f t="shared" si="2"/>
        <v>93.82458962243828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</row>
    <row r="194" spans="1:80" ht="51.75">
      <c r="A194" s="141" t="s">
        <v>123</v>
      </c>
      <c r="B194" s="25" t="s">
        <v>137</v>
      </c>
      <c r="C194" s="84">
        <f>'Райбюд. '!C157</f>
        <v>134534.5</v>
      </c>
      <c r="D194" s="84">
        <f>'Райбюд. '!D157</f>
        <v>134053.1</v>
      </c>
      <c r="E194" s="84">
        <f t="shared" si="2"/>
        <v>99.64217356886152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</row>
    <row r="195" spans="1:80" ht="39">
      <c r="A195" s="141" t="s">
        <v>441</v>
      </c>
      <c r="B195" s="25" t="s">
        <v>137</v>
      </c>
      <c r="C195" s="84">
        <f>'Райбюд. '!C158</f>
        <v>7904.9</v>
      </c>
      <c r="D195" s="84">
        <f>'Райбюд. '!D158</f>
        <v>7931</v>
      </c>
      <c r="E195" s="84">
        <f t="shared" si="2"/>
        <v>100.3301749547749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</row>
    <row r="196" spans="1:80" ht="38.25">
      <c r="A196" s="142" t="s">
        <v>95</v>
      </c>
      <c r="B196" s="25" t="s">
        <v>137</v>
      </c>
      <c r="C196" s="84">
        <f>'Райбюд. '!C159</f>
        <v>5166.5</v>
      </c>
      <c r="D196" s="84">
        <f>'Райбюд. '!D159</f>
        <v>5166.5</v>
      </c>
      <c r="E196" s="84">
        <f t="shared" si="2"/>
        <v>100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</row>
    <row r="197" spans="1:80" ht="51.75">
      <c r="A197" s="141" t="s">
        <v>136</v>
      </c>
      <c r="B197" s="25" t="s">
        <v>137</v>
      </c>
      <c r="C197" s="84">
        <f>'Райбюд. '!C160</f>
        <v>86.4</v>
      </c>
      <c r="D197" s="84">
        <f>'Райбюд. '!D160</f>
        <v>86.4</v>
      </c>
      <c r="E197" s="84">
        <f t="shared" si="2"/>
        <v>100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</row>
    <row r="198" spans="1:80" ht="77.25">
      <c r="A198" s="143" t="s">
        <v>184</v>
      </c>
      <c r="B198" s="25" t="s">
        <v>137</v>
      </c>
      <c r="C198" s="84">
        <f>'Райбюд. '!C161</f>
        <v>751.9</v>
      </c>
      <c r="D198" s="84">
        <f>'Райбюд. '!D161</f>
        <v>583.1</v>
      </c>
      <c r="E198" s="84">
        <f t="shared" si="2"/>
        <v>77.55020614443411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</row>
    <row r="199" spans="1:80" ht="64.5">
      <c r="A199" s="143" t="s">
        <v>442</v>
      </c>
      <c r="B199" s="25" t="s">
        <v>137</v>
      </c>
      <c r="C199" s="84">
        <f>'Райбюд. '!C162</f>
        <v>31</v>
      </c>
      <c r="D199" s="84">
        <f>'Райбюд. '!D162</f>
        <v>31</v>
      </c>
      <c r="E199" s="84">
        <f t="shared" si="2"/>
        <v>100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</row>
    <row r="200" spans="1:80" ht="64.5">
      <c r="A200" s="143" t="s">
        <v>138</v>
      </c>
      <c r="B200" s="25" t="s">
        <v>137</v>
      </c>
      <c r="C200" s="84">
        <f>'Райбюд. '!C163</f>
        <v>3384</v>
      </c>
      <c r="D200" s="84">
        <f>'Райбюд. '!D163</f>
        <v>2985.7</v>
      </c>
      <c r="E200" s="84">
        <f t="shared" si="2"/>
        <v>88.22990543735224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</row>
    <row r="201" spans="1:80" ht="38.25">
      <c r="A201" s="144" t="s">
        <v>443</v>
      </c>
      <c r="B201" s="25" t="s">
        <v>137</v>
      </c>
      <c r="C201" s="84">
        <f>'Райбюд. '!C164</f>
        <v>328</v>
      </c>
      <c r="D201" s="84">
        <f>'Райбюд. '!D164</f>
        <v>328</v>
      </c>
      <c r="E201" s="84">
        <f t="shared" si="2"/>
        <v>100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</row>
    <row r="202" spans="1:80" ht="38.25">
      <c r="A202" s="145" t="s">
        <v>186</v>
      </c>
      <c r="B202" s="25" t="s">
        <v>185</v>
      </c>
      <c r="C202" s="84">
        <f>'Райбюд. '!C165</f>
        <v>307.7</v>
      </c>
      <c r="D202" s="84">
        <f>'Райбюд. '!D165</f>
        <v>307.7</v>
      </c>
      <c r="E202" s="84">
        <f t="shared" si="2"/>
        <v>100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</row>
    <row r="203" spans="1:80" ht="51.75">
      <c r="A203" s="143" t="s">
        <v>444</v>
      </c>
      <c r="B203" s="25" t="s">
        <v>185</v>
      </c>
      <c r="C203" s="84">
        <f>'Райбюд. '!C166</f>
        <v>464</v>
      </c>
      <c r="D203" s="84">
        <f>'Райбюд. '!D166</f>
        <v>464</v>
      </c>
      <c r="E203" s="84">
        <f t="shared" si="2"/>
        <v>100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</row>
    <row r="204" spans="1:80" ht="51.75">
      <c r="A204" s="143" t="s">
        <v>445</v>
      </c>
      <c r="B204" s="25" t="s">
        <v>137</v>
      </c>
      <c r="C204" s="84">
        <f>'Райбюд. '!C167</f>
        <v>143.5</v>
      </c>
      <c r="D204" s="84">
        <f>'Райбюд. '!D167</f>
        <v>143.5</v>
      </c>
      <c r="E204" s="84">
        <f t="shared" si="2"/>
        <v>100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</row>
    <row r="205" spans="1:80" ht="25.5">
      <c r="A205" s="142" t="s">
        <v>446</v>
      </c>
      <c r="B205" s="25" t="s">
        <v>187</v>
      </c>
      <c r="C205" s="84">
        <f>'Райбюд. '!C168</f>
        <v>1003.4</v>
      </c>
      <c r="D205" s="84">
        <f>'Райбюд. '!D168</f>
        <v>1003.4</v>
      </c>
      <c r="E205" s="84">
        <f t="shared" si="2"/>
        <v>100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</row>
    <row r="206" spans="1:80" ht="51">
      <c r="A206" s="142" t="s">
        <v>447</v>
      </c>
      <c r="B206" s="25" t="s">
        <v>137</v>
      </c>
      <c r="C206" s="84">
        <f>'Райбюд. '!C169</f>
        <v>26.4</v>
      </c>
      <c r="D206" s="84">
        <f>'Райбюд. '!D169</f>
        <v>0</v>
      </c>
      <c r="E206" s="84">
        <f t="shared" si="2"/>
        <v>0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</row>
    <row r="207" spans="1:80" ht="15.75">
      <c r="A207" s="122" t="s">
        <v>450</v>
      </c>
      <c r="B207" s="46" t="s">
        <v>144</v>
      </c>
      <c r="C207" s="85">
        <f>'Свод с.п.'!C76</f>
        <v>330</v>
      </c>
      <c r="D207" s="84">
        <f>'Свод с.п.'!D76</f>
        <v>281.2</v>
      </c>
      <c r="E207" s="84">
        <f t="shared" si="2"/>
        <v>85.2121212121212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</row>
    <row r="208" spans="1:80" ht="39">
      <c r="A208" s="146" t="s">
        <v>215</v>
      </c>
      <c r="B208" s="46" t="s">
        <v>144</v>
      </c>
      <c r="C208" s="85">
        <f>'Свод с.п.'!C77</f>
        <v>44.2</v>
      </c>
      <c r="D208" s="85">
        <f>'Свод с.п.'!D77</f>
        <v>44.2</v>
      </c>
      <c r="E208" s="84">
        <f t="shared" si="2"/>
        <v>100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</row>
    <row r="209" spans="1:80" ht="38.25">
      <c r="A209" s="78" t="s">
        <v>188</v>
      </c>
      <c r="B209" s="31" t="s">
        <v>189</v>
      </c>
      <c r="C209" s="83">
        <f>C210+C211</f>
        <v>6741.299999999999</v>
      </c>
      <c r="D209" s="83">
        <f>D210+D211</f>
        <v>6591.5</v>
      </c>
      <c r="E209" s="83">
        <f t="shared" si="2"/>
        <v>97.77787667067184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</row>
    <row r="210" spans="1:80" ht="15.75">
      <c r="A210" s="76" t="s">
        <v>190</v>
      </c>
      <c r="B210" s="25" t="s">
        <v>157</v>
      </c>
      <c r="C210" s="84">
        <f>'Райбюд. '!C171</f>
        <v>5308.9</v>
      </c>
      <c r="D210" s="84">
        <f>'Райбюд. '!D171</f>
        <v>5211.1</v>
      </c>
      <c r="E210" s="84">
        <f t="shared" si="2"/>
        <v>98.1578104692121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</row>
    <row r="211" spans="1:80" ht="33.75" customHeight="1">
      <c r="A211" s="76" t="s">
        <v>191</v>
      </c>
      <c r="B211" s="25" t="s">
        <v>157</v>
      </c>
      <c r="C211" s="84">
        <f>'Райбюд. '!C172</f>
        <v>1432.4</v>
      </c>
      <c r="D211" s="84">
        <f>'Райбюд. '!D172</f>
        <v>1380.4</v>
      </c>
      <c r="E211" s="84">
        <f t="shared" si="2"/>
        <v>96.36972912594247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</row>
    <row r="212" spans="1:80" ht="51.75">
      <c r="A212" s="79" t="s">
        <v>192</v>
      </c>
      <c r="B212" s="31" t="s">
        <v>193</v>
      </c>
      <c r="C212" s="83">
        <f>C213</f>
        <v>320</v>
      </c>
      <c r="D212" s="83">
        <f>D213</f>
        <v>320</v>
      </c>
      <c r="E212" s="83">
        <f t="shared" si="2"/>
        <v>100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</row>
    <row r="213" spans="1:80" ht="38.25">
      <c r="A213" s="77" t="s">
        <v>139</v>
      </c>
      <c r="B213" s="25" t="s">
        <v>155</v>
      </c>
      <c r="C213" s="84">
        <f>'Райбюд. '!C174</f>
        <v>320</v>
      </c>
      <c r="D213" s="84">
        <f>'Райбюд. '!D174</f>
        <v>320</v>
      </c>
      <c r="E213" s="84">
        <f t="shared" si="2"/>
        <v>100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</row>
    <row r="214" spans="1:80" ht="36">
      <c r="A214" s="36" t="s">
        <v>406</v>
      </c>
      <c r="B214" s="31" t="s">
        <v>407</v>
      </c>
      <c r="C214" s="83">
        <f>C215</f>
        <v>62.2</v>
      </c>
      <c r="D214" s="83">
        <f>D215</f>
        <v>62.2</v>
      </c>
      <c r="E214" s="83">
        <f t="shared" si="2"/>
        <v>100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</row>
    <row r="215" spans="1:80" ht="36">
      <c r="A215" s="35" t="s">
        <v>409</v>
      </c>
      <c r="B215" s="25" t="s">
        <v>408</v>
      </c>
      <c r="C215" s="84">
        <f>'Райбюд. '!C176</f>
        <v>62.2</v>
      </c>
      <c r="D215" s="84">
        <f>'Райбюд. '!D176</f>
        <v>62.2</v>
      </c>
      <c r="E215" s="84">
        <f t="shared" si="2"/>
        <v>100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</row>
    <row r="216" spans="1:80" ht="24.75">
      <c r="A216" s="40" t="s">
        <v>216</v>
      </c>
      <c r="B216" s="45" t="s">
        <v>146</v>
      </c>
      <c r="C216" s="83">
        <f>C217</f>
        <v>1488.4</v>
      </c>
      <c r="D216" s="83">
        <f>D217</f>
        <v>1488.4</v>
      </c>
      <c r="E216" s="83">
        <f t="shared" si="2"/>
        <v>100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</row>
    <row r="217" spans="1:80" ht="24.75">
      <c r="A217" s="41" t="s">
        <v>116</v>
      </c>
      <c r="B217" s="46" t="s">
        <v>219</v>
      </c>
      <c r="C217" s="84">
        <f>'Свод с.п.'!C79</f>
        <v>1488.4</v>
      </c>
      <c r="D217" s="84">
        <f>'Свод с.п.'!D79</f>
        <v>1488.4</v>
      </c>
      <c r="E217" s="84">
        <f t="shared" si="2"/>
        <v>100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</row>
    <row r="218" spans="1:80" ht="25.5" hidden="1">
      <c r="A218" s="80" t="s">
        <v>194</v>
      </c>
      <c r="B218" s="31" t="s">
        <v>195</v>
      </c>
      <c r="C218" s="83">
        <f>C219</f>
        <v>0</v>
      </c>
      <c r="D218" s="83">
        <f>D219</f>
        <v>0</v>
      </c>
      <c r="E218" s="83" t="e">
        <f t="shared" si="2"/>
        <v>#DIV/0!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</row>
    <row r="219" spans="1:80" ht="25.5" hidden="1">
      <c r="A219" s="77" t="s">
        <v>196</v>
      </c>
      <c r="B219" s="25" t="s">
        <v>197</v>
      </c>
      <c r="C219" s="84">
        <f>'Райбюд. '!C178</f>
        <v>0</v>
      </c>
      <c r="D219" s="84">
        <f>'Райбюд. '!D178</f>
        <v>0</v>
      </c>
      <c r="E219" s="84" t="e">
        <f t="shared" si="2"/>
        <v>#DIV/0!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</row>
    <row r="220" spans="1:80" ht="25.5">
      <c r="A220" s="80" t="s">
        <v>198</v>
      </c>
      <c r="B220" s="31" t="s">
        <v>199</v>
      </c>
      <c r="C220" s="83">
        <f>C221</f>
        <v>925.8</v>
      </c>
      <c r="D220" s="83">
        <f>D221</f>
        <v>925.8</v>
      </c>
      <c r="E220" s="83">
        <f t="shared" si="2"/>
        <v>100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</row>
    <row r="221" spans="1:80" ht="39">
      <c r="A221" s="76" t="s">
        <v>200</v>
      </c>
      <c r="B221" s="18" t="s">
        <v>202</v>
      </c>
      <c r="C221" s="84">
        <f>'Райбюд. '!C180</f>
        <v>925.8</v>
      </c>
      <c r="D221" s="84">
        <f>'Райбюд. '!D180</f>
        <v>925.8</v>
      </c>
      <c r="E221" s="84">
        <f t="shared" si="2"/>
        <v>100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</row>
    <row r="222" spans="1:80" ht="15.75">
      <c r="A222" s="33" t="s">
        <v>0</v>
      </c>
      <c r="B222" s="17" t="s">
        <v>153</v>
      </c>
      <c r="C222" s="83">
        <f>C225+C231+C227</f>
        <v>17305.9</v>
      </c>
      <c r="D222" s="83">
        <f>D225+D231+D227</f>
        <v>17287.9</v>
      </c>
      <c r="E222" s="83">
        <f t="shared" si="2"/>
        <v>99.89598922910685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</row>
    <row r="223" spans="1:80" ht="36" hidden="1">
      <c r="A223" s="93" t="s">
        <v>379</v>
      </c>
      <c r="B223" s="103" t="s">
        <v>382</v>
      </c>
      <c r="C223" s="83" t="e">
        <f>C224</f>
        <v>#REF!</v>
      </c>
      <c r="D223" s="83" t="e">
        <f>D224</f>
        <v>#REF!</v>
      </c>
      <c r="E223" s="83" t="e">
        <f t="shared" si="2"/>
        <v>#REF!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</row>
    <row r="224" spans="1:80" ht="36" hidden="1">
      <c r="A224" s="94" t="s">
        <v>380</v>
      </c>
      <c r="B224" s="100" t="s">
        <v>381</v>
      </c>
      <c r="C224" s="84" t="e">
        <f>'Райбюд. '!#REF!</f>
        <v>#REF!</v>
      </c>
      <c r="D224" s="84" t="e">
        <f>'Райбюд. '!#REF!</f>
        <v>#REF!</v>
      </c>
      <c r="E224" s="84" t="e">
        <f t="shared" si="2"/>
        <v>#REF!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</row>
    <row r="225" spans="1:80" ht="36">
      <c r="A225" s="93" t="s">
        <v>349</v>
      </c>
      <c r="B225" s="17" t="s">
        <v>350</v>
      </c>
      <c r="C225" s="83">
        <f>C226</f>
        <v>13669.8</v>
      </c>
      <c r="D225" s="83">
        <f>D226</f>
        <v>13669.8</v>
      </c>
      <c r="E225" s="83">
        <f t="shared" si="2"/>
        <v>100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</row>
    <row r="226" spans="1:80" ht="48">
      <c r="A226" s="94" t="s">
        <v>351</v>
      </c>
      <c r="B226" s="18" t="s">
        <v>352</v>
      </c>
      <c r="C226" s="84">
        <f>'Райбюд. '!C185</f>
        <v>13669.8</v>
      </c>
      <c r="D226" s="84">
        <f>'Райбюд. '!D185</f>
        <v>13669.8</v>
      </c>
      <c r="E226" s="84">
        <f t="shared" si="2"/>
        <v>100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</row>
    <row r="227" spans="1:80" ht="64.5">
      <c r="A227" s="57" t="s">
        <v>470</v>
      </c>
      <c r="B227" s="226" t="s">
        <v>472</v>
      </c>
      <c r="C227" s="107">
        <f>C228</f>
        <v>1177.4</v>
      </c>
      <c r="D227" s="83">
        <f>D228</f>
        <v>1177.4</v>
      </c>
      <c r="E227" s="83">
        <f t="shared" si="2"/>
        <v>100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</row>
    <row r="228" spans="1:80" ht="51.75">
      <c r="A228" s="48" t="s">
        <v>470</v>
      </c>
      <c r="B228" s="227" t="s">
        <v>471</v>
      </c>
      <c r="C228" s="84">
        <f>'Райбюд. '!C187</f>
        <v>1177.4</v>
      </c>
      <c r="D228" s="84">
        <f>'Райбюд. '!D187</f>
        <v>1177.4</v>
      </c>
      <c r="E228" s="84">
        <f t="shared" si="2"/>
        <v>100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</row>
    <row r="229" spans="1:80" ht="24" hidden="1">
      <c r="A229" s="93" t="s">
        <v>392</v>
      </c>
      <c r="B229" s="17" t="s">
        <v>394</v>
      </c>
      <c r="C229" s="83">
        <f>C230</f>
        <v>0</v>
      </c>
      <c r="D229" s="83">
        <f>D230</f>
        <v>0</v>
      </c>
      <c r="E229" s="83" t="e">
        <f t="shared" si="2"/>
        <v>#DIV/0!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</row>
    <row r="230" spans="1:80" ht="24" hidden="1">
      <c r="A230" s="94" t="s">
        <v>393</v>
      </c>
      <c r="B230" s="18" t="s">
        <v>395</v>
      </c>
      <c r="C230" s="84">
        <f>'Райбюд. '!C189</f>
        <v>0</v>
      </c>
      <c r="D230" s="84">
        <f>'Райбюд. '!D189</f>
        <v>0</v>
      </c>
      <c r="E230" s="84" t="e">
        <f t="shared" si="2"/>
        <v>#DIV/0!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</row>
    <row r="231" spans="1:80" ht="15.75">
      <c r="A231" s="96" t="s">
        <v>316</v>
      </c>
      <c r="B231" s="17" t="s">
        <v>353</v>
      </c>
      <c r="C231" s="83">
        <f>C232+C237+C233+C234+C235+C236</f>
        <v>2458.7</v>
      </c>
      <c r="D231" s="83">
        <f>D232+D237+D233+D234+D235+D236</f>
        <v>2440.7</v>
      </c>
      <c r="E231" s="83">
        <f t="shared" si="2"/>
        <v>99.2679058038801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</row>
    <row r="232" spans="1:80" ht="24">
      <c r="A232" s="94" t="s">
        <v>448</v>
      </c>
      <c r="B232" s="18" t="s">
        <v>354</v>
      </c>
      <c r="C232" s="84">
        <f>'Райбюд. '!C191</f>
        <v>182.1</v>
      </c>
      <c r="D232" s="84">
        <f>'Райбюд. '!D191</f>
        <v>182.1</v>
      </c>
      <c r="E232" s="84">
        <f t="shared" si="2"/>
        <v>100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</row>
    <row r="233" spans="1:80" ht="36">
      <c r="A233" s="133" t="s">
        <v>459</v>
      </c>
      <c r="B233" s="19" t="s">
        <v>354</v>
      </c>
      <c r="C233" s="84">
        <f>'Райбюд. '!C192</f>
        <v>252</v>
      </c>
      <c r="D233" s="84">
        <f>'Райбюд. '!D192</f>
        <v>252</v>
      </c>
      <c r="E233" s="84">
        <f t="shared" si="2"/>
        <v>100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</row>
    <row r="234" spans="1:80" ht="25.5">
      <c r="A234" s="228" t="s">
        <v>473</v>
      </c>
      <c r="B234" s="227" t="s">
        <v>474</v>
      </c>
      <c r="C234" s="85">
        <f>'Райбюд. '!C193</f>
        <v>700.4</v>
      </c>
      <c r="D234" s="84">
        <f>'Райбюд. '!D193</f>
        <v>700.4</v>
      </c>
      <c r="E234" s="84">
        <f t="shared" si="2"/>
        <v>100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</row>
    <row r="235" spans="1:80" ht="89.25">
      <c r="A235" s="228" t="s">
        <v>475</v>
      </c>
      <c r="B235" s="227" t="s">
        <v>474</v>
      </c>
      <c r="C235" s="85">
        <f>'Райбюд. '!C194</f>
        <v>27.7</v>
      </c>
      <c r="D235" s="84">
        <f>'Райбюд. '!D194</f>
        <v>27.7</v>
      </c>
      <c r="E235" s="84">
        <f t="shared" si="2"/>
        <v>100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</row>
    <row r="236" spans="1:80" ht="89.25">
      <c r="A236" s="228" t="s">
        <v>476</v>
      </c>
      <c r="B236" s="227" t="s">
        <v>474</v>
      </c>
      <c r="C236" s="85">
        <f>'Райбюд. '!C195</f>
        <v>278.5</v>
      </c>
      <c r="D236" s="84">
        <f>'Райбюд. '!D195</f>
        <v>278.5</v>
      </c>
      <c r="E236" s="84">
        <f t="shared" si="2"/>
        <v>100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</row>
    <row r="237" spans="1:80" ht="24">
      <c r="A237" s="133" t="s">
        <v>453</v>
      </c>
      <c r="B237" s="19" t="s">
        <v>354</v>
      </c>
      <c r="C237" s="84">
        <f>'Райбюд. '!C196</f>
        <v>1018</v>
      </c>
      <c r="D237" s="84">
        <f>'Райбюд. '!D196</f>
        <v>1000</v>
      </c>
      <c r="E237" s="84">
        <f t="shared" si="2"/>
        <v>98.23182711198429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</row>
    <row r="238" spans="1:80" ht="15.75" hidden="1">
      <c r="A238" s="75" t="s">
        <v>271</v>
      </c>
      <c r="B238" s="17" t="s">
        <v>274</v>
      </c>
      <c r="C238" s="83" t="e">
        <f>C239+C241</f>
        <v>#REF!</v>
      </c>
      <c r="D238" s="83" t="e">
        <f>D239+D241</f>
        <v>#REF!</v>
      </c>
      <c r="E238" s="83" t="e">
        <f t="shared" si="2"/>
        <v>#REF!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</row>
    <row r="239" spans="1:80" ht="26.25" hidden="1">
      <c r="A239" s="75" t="s">
        <v>272</v>
      </c>
      <c r="B239" s="17" t="s">
        <v>275</v>
      </c>
      <c r="C239" s="83" t="e">
        <f>C240</f>
        <v>#REF!</v>
      </c>
      <c r="D239" s="83" t="e">
        <f>D240</f>
        <v>#REF!</v>
      </c>
      <c r="E239" s="83" t="e">
        <f t="shared" si="2"/>
        <v>#REF!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</row>
    <row r="240" spans="1:80" ht="39" hidden="1">
      <c r="A240" s="76" t="s">
        <v>273</v>
      </c>
      <c r="B240" s="18" t="s">
        <v>276</v>
      </c>
      <c r="C240" s="84" t="e">
        <f>'Райбюд. '!#REF!</f>
        <v>#REF!</v>
      </c>
      <c r="D240" s="84" t="e">
        <f>'Райбюд. '!#REF!</f>
        <v>#REF!</v>
      </c>
      <c r="E240" s="84" t="e">
        <f t="shared" si="2"/>
        <v>#REF!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</row>
    <row r="241" spans="1:80" ht="15.75" hidden="1">
      <c r="A241" s="40" t="s">
        <v>363</v>
      </c>
      <c r="B241" s="45" t="s">
        <v>361</v>
      </c>
      <c r="C241" s="83">
        <f>C242</f>
        <v>0</v>
      </c>
      <c r="D241" s="83">
        <f>D242</f>
        <v>0</v>
      </c>
      <c r="E241" s="83" t="e">
        <f t="shared" si="2"/>
        <v>#DIV/0!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</row>
    <row r="242" spans="1:80" ht="24.75" hidden="1">
      <c r="A242" s="10" t="s">
        <v>364</v>
      </c>
      <c r="B242" s="46" t="s">
        <v>362</v>
      </c>
      <c r="C242" s="84">
        <f>'Свод с.п.'!C86</f>
        <v>0</v>
      </c>
      <c r="D242" s="84">
        <f>'Свод с.п.'!D86</f>
        <v>0</v>
      </c>
      <c r="E242" s="84" t="e">
        <f t="shared" si="2"/>
        <v>#DIV/0!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</row>
    <row r="243" spans="1:80" ht="24">
      <c r="A243" s="180" t="s">
        <v>462</v>
      </c>
      <c r="B243" s="20" t="s">
        <v>460</v>
      </c>
      <c r="C243" s="83">
        <f>C244+C245</f>
        <v>0</v>
      </c>
      <c r="D243" s="83">
        <f>D244+D245</f>
        <v>55.6</v>
      </c>
      <c r="E243" s="83">
        <v>0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</row>
    <row r="244" spans="1:80" ht="24">
      <c r="A244" s="133" t="s">
        <v>463</v>
      </c>
      <c r="B244" s="19" t="s">
        <v>461</v>
      </c>
      <c r="C244" s="84">
        <f>'Райбюд. '!C198</f>
        <v>0</v>
      </c>
      <c r="D244" s="84">
        <f>'Райбюд. '!D198</f>
        <v>55.5</v>
      </c>
      <c r="E244" s="84">
        <v>0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</row>
    <row r="245" spans="1:80" ht="26.25">
      <c r="A245" s="48" t="s">
        <v>477</v>
      </c>
      <c r="B245" s="227" t="s">
        <v>478</v>
      </c>
      <c r="C245" s="84">
        <f>'Райбюд. '!C199</f>
        <v>0</v>
      </c>
      <c r="D245" s="84">
        <f>'Райбюд. '!D199</f>
        <v>0.1</v>
      </c>
      <c r="E245" s="84">
        <v>0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</row>
    <row r="246" spans="1:80" ht="26.25">
      <c r="A246" s="57" t="s">
        <v>413</v>
      </c>
      <c r="B246" s="92" t="s">
        <v>415</v>
      </c>
      <c r="C246" s="83">
        <f>C247</f>
        <v>0</v>
      </c>
      <c r="D246" s="83">
        <f>D247</f>
        <v>-55.6</v>
      </c>
      <c r="E246" s="83">
        <v>0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</row>
    <row r="247" spans="1:80" ht="39">
      <c r="A247" s="48" t="s">
        <v>414</v>
      </c>
      <c r="B247" s="18" t="s">
        <v>416</v>
      </c>
      <c r="C247" s="84">
        <f>'Райбюд. '!C201</f>
        <v>0</v>
      </c>
      <c r="D247" s="84">
        <f>'Райбюд. '!D201</f>
        <v>-55.6</v>
      </c>
      <c r="E247" s="84">
        <v>0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</row>
    <row r="248" spans="1:80" ht="15.75">
      <c r="A248" s="74" t="s">
        <v>3</v>
      </c>
      <c r="B248" s="28"/>
      <c r="C248" s="83">
        <f>C11+C140</f>
        <v>602484.1000000001</v>
      </c>
      <c r="D248" s="83">
        <f>D11+D140</f>
        <v>593484.6000000001</v>
      </c>
      <c r="E248" s="83">
        <f t="shared" si="2"/>
        <v>98.50626763428279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</row>
    <row r="249" spans="1:80" ht="12.75">
      <c r="A249" s="16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</row>
    <row r="250" spans="1:80" ht="12.75">
      <c r="A250" s="16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</row>
    <row r="251" spans="1:80" ht="12.75">
      <c r="A251" s="16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</row>
    <row r="252" spans="1:80" ht="12.75">
      <c r="A252" s="16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</row>
    <row r="253" spans="1:80" ht="12.75">
      <c r="A253" s="16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</row>
    <row r="254" spans="1:80" ht="12.75">
      <c r="A254" s="16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</row>
    <row r="255" spans="1:80" ht="12.75">
      <c r="A255" s="16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</row>
    <row r="256" spans="1:80" ht="12.75">
      <c r="A256" s="16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</row>
    <row r="257" spans="1:80" ht="12.75">
      <c r="A257" s="16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</row>
    <row r="258" spans="1:80" ht="12.75">
      <c r="A258" s="16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</row>
    <row r="259" spans="1:5" ht="12.75">
      <c r="A259" s="16"/>
      <c r="B259" s="8"/>
      <c r="C259" s="8"/>
      <c r="D259" s="8"/>
      <c r="E259" s="8"/>
    </row>
    <row r="260" spans="1:5" ht="12.75">
      <c r="A260" s="16"/>
      <c r="B260" s="8"/>
      <c r="C260" s="8"/>
      <c r="D260" s="8"/>
      <c r="E260" s="8"/>
    </row>
    <row r="261" spans="1:5" ht="12.75">
      <c r="A261" s="16"/>
      <c r="B261" s="8"/>
      <c r="C261" s="8"/>
      <c r="D261" s="8"/>
      <c r="E261" s="8"/>
    </row>
    <row r="262" spans="1:5" ht="12.75">
      <c r="A262" s="16"/>
      <c r="B262" s="8"/>
      <c r="C262" s="8"/>
      <c r="D262" s="8"/>
      <c r="E262" s="8"/>
    </row>
    <row r="263" spans="1:5" ht="12.75">
      <c r="A263" s="16"/>
      <c r="B263" s="8"/>
      <c r="C263" s="8"/>
      <c r="D263" s="8"/>
      <c r="E263" s="8"/>
    </row>
    <row r="264" spans="1:5" ht="12.75">
      <c r="A264" s="16"/>
      <c r="B264" s="8"/>
      <c r="C264" s="8"/>
      <c r="D264" s="8"/>
      <c r="E264" s="8"/>
    </row>
    <row r="265" spans="1:5" ht="12.75">
      <c r="A265" s="16"/>
      <c r="B265" s="8"/>
      <c r="C265" s="8"/>
      <c r="D265" s="8"/>
      <c r="E265" s="8"/>
    </row>
    <row r="266" spans="1:5" ht="12.75">
      <c r="A266" s="16"/>
      <c r="B266" s="8"/>
      <c r="C266" s="8"/>
      <c r="D266" s="8"/>
      <c r="E266" s="8"/>
    </row>
    <row r="267" spans="1:5" ht="12.75">
      <c r="A267" s="16"/>
      <c r="B267" s="8"/>
      <c r="C267" s="8"/>
      <c r="D267" s="8"/>
      <c r="E267" s="8"/>
    </row>
    <row r="268" spans="1:5" ht="12.75">
      <c r="A268" s="16"/>
      <c r="B268" s="8"/>
      <c r="C268" s="8"/>
      <c r="D268" s="8"/>
      <c r="E268" s="8"/>
    </row>
    <row r="269" spans="1:5" ht="12.75">
      <c r="A269" s="16"/>
      <c r="B269" s="8"/>
      <c r="C269" s="8"/>
      <c r="D269" s="8"/>
      <c r="E269" s="8"/>
    </row>
    <row r="270" spans="1:5" ht="12.75">
      <c r="A270" s="16"/>
      <c r="B270" s="8"/>
      <c r="C270" s="8"/>
      <c r="D270" s="8"/>
      <c r="E270" s="8"/>
    </row>
    <row r="271" spans="1:5" ht="12.75">
      <c r="A271" s="16"/>
      <c r="B271" s="8"/>
      <c r="C271" s="8"/>
      <c r="D271" s="8"/>
      <c r="E271" s="8"/>
    </row>
    <row r="272" spans="1:5" ht="12.75">
      <c r="A272" s="16"/>
      <c r="B272" s="8"/>
      <c r="C272" s="8"/>
      <c r="D272" s="8"/>
      <c r="E272" s="8"/>
    </row>
    <row r="273" spans="1:5" ht="12.75">
      <c r="A273" s="16"/>
      <c r="B273" s="8"/>
      <c r="C273" s="8"/>
      <c r="D273" s="8"/>
      <c r="E273" s="8"/>
    </row>
    <row r="274" spans="1:5" ht="12.75">
      <c r="A274" s="16"/>
      <c r="B274" s="8"/>
      <c r="C274" s="8"/>
      <c r="D274" s="8"/>
      <c r="E274" s="8"/>
    </row>
    <row r="275" spans="1:5" ht="12.75">
      <c r="A275" s="16"/>
      <c r="B275" s="8"/>
      <c r="C275" s="8"/>
      <c r="D275" s="8"/>
      <c r="E275" s="8"/>
    </row>
    <row r="276" spans="1:5" ht="12.75">
      <c r="A276" s="16"/>
      <c r="B276" s="8"/>
      <c r="C276" s="8"/>
      <c r="D276" s="8"/>
      <c r="E276" s="8"/>
    </row>
    <row r="277" spans="1:5" ht="12.75">
      <c r="A277" s="16"/>
      <c r="B277" s="8"/>
      <c r="C277" s="8"/>
      <c r="D277" s="8"/>
      <c r="E277" s="8"/>
    </row>
    <row r="278" spans="1:5" ht="12.75">
      <c r="A278" s="16"/>
      <c r="B278" s="8"/>
      <c r="C278" s="8"/>
      <c r="D278" s="8"/>
      <c r="E278" s="8"/>
    </row>
    <row r="279" spans="1:5" ht="12.75">
      <c r="A279" s="16"/>
      <c r="B279" s="8"/>
      <c r="C279" s="8"/>
      <c r="D279" s="8"/>
      <c r="E279" s="8"/>
    </row>
    <row r="280" spans="1:5" ht="12.75">
      <c r="A280" s="16"/>
      <c r="B280" s="8"/>
      <c r="C280" s="8"/>
      <c r="D280" s="8"/>
      <c r="E280" s="8"/>
    </row>
    <row r="281" spans="1:5" ht="12.75">
      <c r="A281" s="16"/>
      <c r="B281" s="8"/>
      <c r="C281" s="8"/>
      <c r="D281" s="8"/>
      <c r="E281" s="8"/>
    </row>
    <row r="282" spans="1:5" ht="12.75">
      <c r="A282" s="16"/>
      <c r="B282" s="8"/>
      <c r="C282" s="8"/>
      <c r="D282" s="8"/>
      <c r="E282" s="8"/>
    </row>
    <row r="283" spans="1:5" ht="12.75">
      <c r="A283" s="16"/>
      <c r="B283" s="8"/>
      <c r="C283" s="8"/>
      <c r="D283" s="8"/>
      <c r="E283" s="8"/>
    </row>
    <row r="284" spans="1:5" ht="12.75">
      <c r="A284" s="16"/>
      <c r="B284" s="8"/>
      <c r="C284" s="8"/>
      <c r="D284" s="8"/>
      <c r="E284" s="8"/>
    </row>
    <row r="285" spans="1:5" ht="12.75">
      <c r="A285" s="16"/>
      <c r="B285" s="8"/>
      <c r="C285" s="8"/>
      <c r="D285" s="8"/>
      <c r="E285" s="8"/>
    </row>
    <row r="286" spans="1:5" ht="12.75">
      <c r="A286" s="16"/>
      <c r="B286" s="8"/>
      <c r="C286" s="8"/>
      <c r="D286" s="8"/>
      <c r="E286" s="8"/>
    </row>
    <row r="287" spans="1:5" ht="12.75">
      <c r="A287" s="16"/>
      <c r="B287" s="8"/>
      <c r="C287" s="8"/>
      <c r="D287" s="8"/>
      <c r="E287" s="8"/>
    </row>
    <row r="288" spans="1:5" ht="12.75">
      <c r="A288" s="16"/>
      <c r="B288" s="8"/>
      <c r="C288" s="8"/>
      <c r="D288" s="8"/>
      <c r="E288" s="8"/>
    </row>
    <row r="289" spans="1:5" ht="12.75">
      <c r="A289" s="16"/>
      <c r="B289" s="8"/>
      <c r="C289" s="8"/>
      <c r="D289" s="8"/>
      <c r="E289" s="8"/>
    </row>
    <row r="290" spans="1:5" ht="12.75">
      <c r="A290" s="16"/>
      <c r="B290" s="8"/>
      <c r="C290" s="8"/>
      <c r="D290" s="8"/>
      <c r="E290" s="8"/>
    </row>
    <row r="291" spans="1:5" ht="12.75">
      <c r="A291" s="16"/>
      <c r="B291" s="8"/>
      <c r="C291" s="8"/>
      <c r="D291" s="8"/>
      <c r="E291" s="8"/>
    </row>
    <row r="292" spans="1:5" ht="12.75">
      <c r="A292" s="16"/>
      <c r="B292" s="8"/>
      <c r="C292" s="8"/>
      <c r="D292" s="8"/>
      <c r="E292" s="8"/>
    </row>
    <row r="293" spans="1:5" ht="12.75">
      <c r="A293" s="16"/>
      <c r="B293" s="8"/>
      <c r="C293" s="8"/>
      <c r="D293" s="8"/>
      <c r="E293" s="8"/>
    </row>
    <row r="294" spans="1:5" ht="12.75">
      <c r="A294" s="16"/>
      <c r="B294" s="8"/>
      <c r="C294" s="8"/>
      <c r="D294" s="8"/>
      <c r="E294" s="8"/>
    </row>
    <row r="295" spans="1:5" ht="12.75">
      <c r="A295" s="16"/>
      <c r="B295" s="8"/>
      <c r="C295" s="8"/>
      <c r="D295" s="8"/>
      <c r="E295" s="8"/>
    </row>
    <row r="296" spans="1:5" ht="12.75">
      <c r="A296" s="16"/>
      <c r="B296" s="8"/>
      <c r="C296" s="8"/>
      <c r="D296" s="8"/>
      <c r="E296" s="8"/>
    </row>
    <row r="297" spans="1:5" ht="12.75">
      <c r="A297" s="16"/>
      <c r="B297" s="8"/>
      <c r="C297" s="8"/>
      <c r="D297" s="8"/>
      <c r="E297" s="8"/>
    </row>
    <row r="298" spans="1:5" ht="12.75">
      <c r="A298" s="16"/>
      <c r="B298" s="8"/>
      <c r="C298" s="8"/>
      <c r="D298" s="8"/>
      <c r="E298" s="8"/>
    </row>
    <row r="299" spans="1:5" ht="12.75">
      <c r="A299" s="16"/>
      <c r="B299" s="8"/>
      <c r="C299" s="8"/>
      <c r="D299" s="8"/>
      <c r="E299" s="8"/>
    </row>
    <row r="300" spans="1:5" ht="12.75">
      <c r="A300" s="16"/>
      <c r="B300" s="8"/>
      <c r="C300" s="8"/>
      <c r="D300" s="8"/>
      <c r="E300" s="8"/>
    </row>
    <row r="301" spans="1:5" ht="12.75">
      <c r="A301" s="16"/>
      <c r="B301" s="8"/>
      <c r="C301" s="8"/>
      <c r="D301" s="8"/>
      <c r="E301" s="8"/>
    </row>
    <row r="302" spans="1:5" ht="12.75">
      <c r="A302" s="16"/>
      <c r="B302" s="8"/>
      <c r="C302" s="8"/>
      <c r="D302" s="8"/>
      <c r="E302" s="8"/>
    </row>
    <row r="303" spans="1:5" ht="12.75">
      <c r="A303" s="16"/>
      <c r="B303" s="8"/>
      <c r="C303" s="8"/>
      <c r="D303" s="8"/>
      <c r="E303" s="8"/>
    </row>
    <row r="304" spans="1:5" ht="12.75">
      <c r="A304" s="16"/>
      <c r="B304" s="8"/>
      <c r="C304" s="8"/>
      <c r="D304" s="8"/>
      <c r="E304" s="8"/>
    </row>
    <row r="305" spans="1:5" ht="12.75">
      <c r="A305" s="16"/>
      <c r="B305" s="8"/>
      <c r="C305" s="8"/>
      <c r="D305" s="8"/>
      <c r="E305" s="8"/>
    </row>
    <row r="306" spans="1:5" ht="12.75">
      <c r="A306" s="16"/>
      <c r="B306" s="8"/>
      <c r="C306" s="8"/>
      <c r="D306" s="8"/>
      <c r="E306" s="8"/>
    </row>
    <row r="307" spans="1:5" ht="12.75">
      <c r="A307" s="16"/>
      <c r="B307" s="8"/>
      <c r="C307" s="8"/>
      <c r="D307" s="8"/>
      <c r="E307" s="8"/>
    </row>
    <row r="308" spans="1:5" ht="12.75">
      <c r="A308" s="16"/>
      <c r="B308" s="8"/>
      <c r="C308" s="8"/>
      <c r="D308" s="8"/>
      <c r="E308" s="8"/>
    </row>
    <row r="309" spans="1:5" ht="12.75">
      <c r="A309" s="16"/>
      <c r="B309" s="8"/>
      <c r="C309" s="8"/>
      <c r="D309" s="8"/>
      <c r="E309" s="8"/>
    </row>
    <row r="310" spans="1:5" ht="12.75">
      <c r="A310" s="16"/>
      <c r="B310" s="8"/>
      <c r="C310" s="8"/>
      <c r="D310" s="8"/>
      <c r="E310" s="8"/>
    </row>
    <row r="311" spans="1:5" ht="12.75">
      <c r="A311" s="16"/>
      <c r="B311" s="8"/>
      <c r="C311" s="8"/>
      <c r="D311" s="8"/>
      <c r="E311" s="8"/>
    </row>
    <row r="312" spans="1:5" ht="12.75">
      <c r="A312" s="16"/>
      <c r="B312" s="8"/>
      <c r="C312" s="8"/>
      <c r="D312" s="8"/>
      <c r="E312" s="8"/>
    </row>
    <row r="313" spans="1:5" ht="12.75">
      <c r="A313" s="16"/>
      <c r="B313" s="8"/>
      <c r="C313" s="8"/>
      <c r="D313" s="8"/>
      <c r="E313" s="8"/>
    </row>
    <row r="314" spans="1:5" ht="12.75">
      <c r="A314" s="16"/>
      <c r="B314" s="8"/>
      <c r="C314" s="8"/>
      <c r="D314" s="8"/>
      <c r="E314" s="8"/>
    </row>
    <row r="315" spans="1:5" ht="12.75">
      <c r="A315" s="16"/>
      <c r="B315" s="8"/>
      <c r="C315" s="8"/>
      <c r="D315" s="8"/>
      <c r="E315" s="8"/>
    </row>
    <row r="316" spans="1:5" ht="12.75">
      <c r="A316" s="16"/>
      <c r="B316" s="8"/>
      <c r="C316" s="8"/>
      <c r="D316" s="8"/>
      <c r="E316" s="8"/>
    </row>
    <row r="317" spans="1:5" ht="12.75">
      <c r="A317" s="16"/>
      <c r="B317" s="8"/>
      <c r="C317" s="8"/>
      <c r="D317" s="8"/>
      <c r="E317" s="8"/>
    </row>
    <row r="318" spans="1:5" ht="12.75">
      <c r="A318" s="16"/>
      <c r="B318" s="8"/>
      <c r="C318" s="8"/>
      <c r="D318" s="8"/>
      <c r="E318" s="8"/>
    </row>
    <row r="319" spans="1:5" ht="12.75">
      <c r="A319" s="16"/>
      <c r="B319" s="8"/>
      <c r="C319" s="8"/>
      <c r="D319" s="8"/>
      <c r="E319" s="8"/>
    </row>
    <row r="320" spans="1:5" ht="12.75">
      <c r="A320" s="16"/>
      <c r="B320" s="8"/>
      <c r="C320" s="8"/>
      <c r="D320" s="8"/>
      <c r="E320" s="8"/>
    </row>
    <row r="321" spans="1:5" ht="12.75">
      <c r="A321" s="16"/>
      <c r="B321" s="8"/>
      <c r="C321" s="8"/>
      <c r="D321" s="8"/>
      <c r="E321" s="8"/>
    </row>
    <row r="322" spans="1:5" ht="12.75">
      <c r="A322" s="16"/>
      <c r="B322" s="8"/>
      <c r="C322" s="8"/>
      <c r="D322" s="8"/>
      <c r="E322" s="8"/>
    </row>
    <row r="323" spans="1:5" ht="12.75">
      <c r="A323" s="16"/>
      <c r="B323" s="8"/>
      <c r="C323" s="8"/>
      <c r="D323" s="8"/>
      <c r="E323" s="8"/>
    </row>
    <row r="324" spans="1:5" ht="12.75">
      <c r="A324" s="16"/>
      <c r="B324" s="8"/>
      <c r="C324" s="8"/>
      <c r="D324" s="8"/>
      <c r="E324" s="8"/>
    </row>
    <row r="325" spans="1:5" ht="12.75">
      <c r="A325" s="16"/>
      <c r="B325" s="8"/>
      <c r="C325" s="8"/>
      <c r="D325" s="8"/>
      <c r="E325" s="8"/>
    </row>
    <row r="326" spans="1:5" ht="12.75">
      <c r="A326" s="16"/>
      <c r="B326" s="8"/>
      <c r="C326" s="8"/>
      <c r="D326" s="8"/>
      <c r="E326" s="8"/>
    </row>
    <row r="327" spans="1:5" ht="12.75">
      <c r="A327" s="16"/>
      <c r="B327" s="8"/>
      <c r="C327" s="8"/>
      <c r="D327" s="8"/>
      <c r="E327" s="8"/>
    </row>
    <row r="328" spans="1:5" ht="12.75">
      <c r="A328" s="16"/>
      <c r="B328" s="8"/>
      <c r="C328" s="8"/>
      <c r="D328" s="8"/>
      <c r="E328" s="8"/>
    </row>
    <row r="329" spans="1:5" ht="12.75">
      <c r="A329" s="16"/>
      <c r="B329" s="8"/>
      <c r="C329" s="8"/>
      <c r="D329" s="8"/>
      <c r="E329" s="8"/>
    </row>
    <row r="330" spans="1:5" ht="12.75">
      <c r="A330" s="16"/>
      <c r="B330" s="8"/>
      <c r="C330" s="8"/>
      <c r="D330" s="8"/>
      <c r="E330" s="8"/>
    </row>
    <row r="331" spans="1:5" ht="12.75">
      <c r="A331" s="16"/>
      <c r="B331" s="8"/>
      <c r="C331" s="8"/>
      <c r="D331" s="8"/>
      <c r="E331" s="8"/>
    </row>
    <row r="332" spans="1:5" ht="12.75">
      <c r="A332" s="16"/>
      <c r="B332" s="8"/>
      <c r="C332" s="8"/>
      <c r="D332" s="8"/>
      <c r="E332" s="8"/>
    </row>
    <row r="333" spans="1:5" ht="12.75">
      <c r="A333" s="16"/>
      <c r="B333" s="8"/>
      <c r="C333" s="8"/>
      <c r="D333" s="8"/>
      <c r="E333" s="8"/>
    </row>
    <row r="334" spans="1:5" ht="12.75">
      <c r="A334" s="16"/>
      <c r="B334" s="8"/>
      <c r="C334" s="8"/>
      <c r="D334" s="8"/>
      <c r="E334" s="8"/>
    </row>
    <row r="335" spans="1:5" ht="12.75">
      <c r="A335" s="16"/>
      <c r="B335" s="8"/>
      <c r="C335" s="8"/>
      <c r="D335" s="8"/>
      <c r="E335" s="8"/>
    </row>
    <row r="336" spans="1:5" ht="12.75">
      <c r="A336" s="16"/>
      <c r="B336" s="8"/>
      <c r="C336" s="8"/>
      <c r="D336" s="8"/>
      <c r="E336" s="8"/>
    </row>
    <row r="337" spans="1:5" ht="12.75">
      <c r="A337" s="16"/>
      <c r="B337" s="8"/>
      <c r="C337" s="8"/>
      <c r="D337" s="8"/>
      <c r="E337" s="8"/>
    </row>
    <row r="338" spans="1:5" ht="12.75">
      <c r="A338" s="16"/>
      <c r="B338" s="8"/>
      <c r="C338" s="8"/>
      <c r="D338" s="8"/>
      <c r="E338" s="8"/>
    </row>
    <row r="339" spans="1:5" ht="12.75">
      <c r="A339" s="16"/>
      <c r="B339" s="8"/>
      <c r="C339" s="8"/>
      <c r="D339" s="8"/>
      <c r="E339" s="8"/>
    </row>
    <row r="340" spans="1:5" ht="12.75">
      <c r="A340" s="16"/>
      <c r="B340" s="8"/>
      <c r="C340" s="8"/>
      <c r="D340" s="8"/>
      <c r="E340" s="8"/>
    </row>
    <row r="341" spans="1:5" ht="12.75">
      <c r="A341" s="16"/>
      <c r="B341" s="8"/>
      <c r="C341" s="8"/>
      <c r="D341" s="8"/>
      <c r="E341" s="8"/>
    </row>
    <row r="342" spans="1:5" ht="12.75">
      <c r="A342" s="16"/>
      <c r="B342" s="8"/>
      <c r="C342" s="8"/>
      <c r="D342" s="8"/>
      <c r="E342" s="8"/>
    </row>
    <row r="343" spans="1:5" ht="12.75">
      <c r="A343" s="16"/>
      <c r="B343" s="8"/>
      <c r="C343" s="8"/>
      <c r="D343" s="8"/>
      <c r="E343" s="8"/>
    </row>
    <row r="344" spans="1:5" ht="12.75">
      <c r="A344" s="16"/>
      <c r="B344" s="8"/>
      <c r="C344" s="8"/>
      <c r="D344" s="8"/>
      <c r="E344" s="8"/>
    </row>
    <row r="345" spans="1:5" ht="12.75">
      <c r="A345" s="16"/>
      <c r="B345" s="8"/>
      <c r="C345" s="8"/>
      <c r="D345" s="8"/>
      <c r="E345" s="8"/>
    </row>
    <row r="346" spans="1:5" ht="12.75">
      <c r="A346" s="16"/>
      <c r="B346" s="8"/>
      <c r="C346" s="8"/>
      <c r="D346" s="8"/>
      <c r="E346" s="8"/>
    </row>
    <row r="347" spans="1:5" ht="12.75">
      <c r="A347" s="16"/>
      <c r="B347" s="8"/>
      <c r="C347" s="8"/>
      <c r="D347" s="8"/>
      <c r="E347" s="8"/>
    </row>
    <row r="348" spans="1:5" ht="12.75">
      <c r="A348" s="16"/>
      <c r="B348" s="8"/>
      <c r="C348" s="8"/>
      <c r="D348" s="8"/>
      <c r="E348" s="8"/>
    </row>
    <row r="349" spans="1:5" ht="12.75">
      <c r="A349" s="16"/>
      <c r="B349" s="8"/>
      <c r="C349" s="8"/>
      <c r="D349" s="8"/>
      <c r="E349" s="8"/>
    </row>
    <row r="350" spans="1:5" ht="12.75">
      <c r="A350" s="16"/>
      <c r="B350" s="8"/>
      <c r="C350" s="8"/>
      <c r="D350" s="8"/>
      <c r="E350" s="8"/>
    </row>
    <row r="351" spans="1:5" ht="12.75">
      <c r="A351" s="16"/>
      <c r="B351" s="8"/>
      <c r="C351" s="8"/>
      <c r="D351" s="8"/>
      <c r="E351" s="8"/>
    </row>
    <row r="352" spans="1:5" ht="12.75">
      <c r="A352" s="16"/>
      <c r="B352" s="8"/>
      <c r="C352" s="8"/>
      <c r="D352" s="8"/>
      <c r="E352" s="8"/>
    </row>
    <row r="353" spans="1:5" ht="12.75">
      <c r="A353" s="16"/>
      <c r="B353" s="8"/>
      <c r="C353" s="8"/>
      <c r="D353" s="8"/>
      <c r="E353" s="8"/>
    </row>
    <row r="354" spans="1:5" ht="12.75">
      <c r="A354" s="16"/>
      <c r="B354" s="8"/>
      <c r="C354" s="8"/>
      <c r="D354" s="8"/>
      <c r="E354" s="8"/>
    </row>
    <row r="355" spans="1:5" ht="12.75">
      <c r="A355" s="16"/>
      <c r="B355" s="8"/>
      <c r="C355" s="8"/>
      <c r="D355" s="8"/>
      <c r="E355" s="8"/>
    </row>
    <row r="356" spans="1:5" ht="12.75">
      <c r="A356" s="16"/>
      <c r="B356" s="8"/>
      <c r="C356" s="8"/>
      <c r="D356" s="8"/>
      <c r="E356" s="8"/>
    </row>
    <row r="357" spans="1:5" ht="12.75">
      <c r="A357" s="16"/>
      <c r="B357" s="8"/>
      <c r="C357" s="8"/>
      <c r="D357" s="8"/>
      <c r="E357" s="8"/>
    </row>
    <row r="358" spans="1:5" ht="12.75">
      <c r="A358" s="16"/>
      <c r="B358" s="8"/>
      <c r="C358" s="8"/>
      <c r="D358" s="8"/>
      <c r="E358" s="8"/>
    </row>
    <row r="359" spans="1:5" ht="12.75">
      <c r="A359" s="16"/>
      <c r="B359" s="8"/>
      <c r="C359" s="8"/>
      <c r="D359" s="8"/>
      <c r="E359" s="8"/>
    </row>
    <row r="360" spans="1:5" ht="12.75">
      <c r="A360" s="16"/>
      <c r="B360" s="8"/>
      <c r="C360" s="8"/>
      <c r="D360" s="8"/>
      <c r="E360" s="8"/>
    </row>
    <row r="361" spans="1:5" ht="12.75">
      <c r="A361" s="16"/>
      <c r="B361" s="8"/>
      <c r="C361" s="8"/>
      <c r="D361" s="8"/>
      <c r="E361" s="8"/>
    </row>
    <row r="362" spans="1:5" ht="12.75">
      <c r="A362" s="16"/>
      <c r="B362" s="8"/>
      <c r="C362" s="8"/>
      <c r="D362" s="8"/>
      <c r="E362" s="8"/>
    </row>
    <row r="363" spans="1:5" ht="12.75">
      <c r="A363" s="16"/>
      <c r="B363" s="8"/>
      <c r="C363" s="8"/>
      <c r="D363" s="8"/>
      <c r="E363" s="8"/>
    </row>
    <row r="364" spans="1:5" ht="12.75">
      <c r="A364" s="16"/>
      <c r="B364" s="8"/>
      <c r="C364" s="8"/>
      <c r="D364" s="8"/>
      <c r="E364" s="8"/>
    </row>
    <row r="365" spans="1:5" ht="12.75">
      <c r="A365" s="16"/>
      <c r="B365" s="8"/>
      <c r="C365" s="8"/>
      <c r="D365" s="8"/>
      <c r="E365" s="8"/>
    </row>
    <row r="366" spans="1:5" ht="12.75">
      <c r="A366" s="16"/>
      <c r="B366" s="8"/>
      <c r="C366" s="8"/>
      <c r="D366" s="8"/>
      <c r="E366" s="8"/>
    </row>
    <row r="367" spans="1:5" ht="12.75">
      <c r="A367" s="16"/>
      <c r="B367" s="8"/>
      <c r="C367" s="8"/>
      <c r="D367" s="8"/>
      <c r="E367" s="8"/>
    </row>
    <row r="368" spans="1:5" ht="12.75">
      <c r="A368" s="16"/>
      <c r="B368" s="8"/>
      <c r="C368" s="8"/>
      <c r="D368" s="8"/>
      <c r="E368" s="8"/>
    </row>
    <row r="369" spans="1:5" ht="12.75">
      <c r="A369" s="16"/>
      <c r="B369" s="8"/>
      <c r="C369" s="8"/>
      <c r="D369" s="8"/>
      <c r="E369" s="8"/>
    </row>
    <row r="370" spans="1:5" ht="12.75">
      <c r="A370" s="16"/>
      <c r="B370" s="8"/>
      <c r="C370" s="8"/>
      <c r="D370" s="8"/>
      <c r="E370" s="8"/>
    </row>
    <row r="371" spans="1:5" ht="12.75">
      <c r="A371" s="16"/>
      <c r="B371" s="8"/>
      <c r="C371" s="8"/>
      <c r="D371" s="8"/>
      <c r="E371" s="8"/>
    </row>
    <row r="372" spans="1:5" ht="12.75">
      <c r="A372" s="16"/>
      <c r="B372" s="8"/>
      <c r="C372" s="8"/>
      <c r="D372" s="8"/>
      <c r="E372" s="8"/>
    </row>
    <row r="373" spans="1:5" ht="12.75">
      <c r="A373" s="16"/>
      <c r="B373" s="8"/>
      <c r="C373" s="8"/>
      <c r="D373" s="8"/>
      <c r="E373" s="8"/>
    </row>
    <row r="374" spans="1:5" ht="12.75">
      <c r="A374" s="16"/>
      <c r="B374" s="8"/>
      <c r="C374" s="8"/>
      <c r="D374" s="8"/>
      <c r="E374" s="8"/>
    </row>
    <row r="375" spans="1:5" ht="12.75">
      <c r="A375" s="16"/>
      <c r="B375" s="8"/>
      <c r="C375" s="8"/>
      <c r="D375" s="8"/>
      <c r="E375" s="8"/>
    </row>
    <row r="376" spans="1:5" ht="12.75">
      <c r="A376" s="16"/>
      <c r="B376" s="8"/>
      <c r="C376" s="8"/>
      <c r="D376" s="8"/>
      <c r="E376" s="8"/>
    </row>
    <row r="377" spans="1:5" ht="12.75">
      <c r="A377" s="16"/>
      <c r="B377" s="8"/>
      <c r="C377" s="8"/>
      <c r="D377" s="8"/>
      <c r="E377" s="8"/>
    </row>
    <row r="378" spans="1:5" ht="12.75">
      <c r="A378" s="16"/>
      <c r="B378" s="8"/>
      <c r="C378" s="8"/>
      <c r="D378" s="8"/>
      <c r="E378" s="8"/>
    </row>
    <row r="379" spans="1:5" ht="12.75">
      <c r="A379" s="16"/>
      <c r="B379" s="8"/>
      <c r="C379" s="8"/>
      <c r="D379" s="8"/>
      <c r="E379" s="8"/>
    </row>
    <row r="380" spans="1:5" ht="12.75">
      <c r="A380" s="16"/>
      <c r="B380" s="8"/>
      <c r="C380" s="8"/>
      <c r="D380" s="8"/>
      <c r="E380" s="8"/>
    </row>
    <row r="381" spans="1:5" ht="12.75">
      <c r="A381" s="16"/>
      <c r="B381" s="8"/>
      <c r="C381" s="8"/>
      <c r="D381" s="8"/>
      <c r="E381" s="8"/>
    </row>
    <row r="382" spans="1:5" ht="12.75">
      <c r="A382" s="16"/>
      <c r="B382" s="8"/>
      <c r="C382" s="8"/>
      <c r="D382" s="8"/>
      <c r="E382" s="8"/>
    </row>
    <row r="383" spans="1:5" ht="12.75">
      <c r="A383" s="16"/>
      <c r="B383" s="8"/>
      <c r="C383" s="8"/>
      <c r="D383" s="8"/>
      <c r="E383" s="8"/>
    </row>
    <row r="384" spans="1:5" ht="12.75">
      <c r="A384" s="16"/>
      <c r="B384" s="8"/>
      <c r="C384" s="8"/>
      <c r="D384" s="8"/>
      <c r="E384" s="8"/>
    </row>
    <row r="385" spans="1:5" ht="12.75">
      <c r="A385" s="16"/>
      <c r="B385" s="8"/>
      <c r="C385" s="8"/>
      <c r="D385" s="8"/>
      <c r="E385" s="8"/>
    </row>
    <row r="386" spans="1:5" ht="12.75">
      <c r="A386" s="16"/>
      <c r="B386" s="8"/>
      <c r="C386" s="8"/>
      <c r="D386" s="8"/>
      <c r="E386" s="8"/>
    </row>
    <row r="387" spans="1:5" ht="12.75">
      <c r="A387" s="16"/>
      <c r="B387" s="8"/>
      <c r="C387" s="8"/>
      <c r="D387" s="8"/>
      <c r="E387" s="8"/>
    </row>
    <row r="388" spans="1:5" ht="12.75">
      <c r="A388" s="16"/>
      <c r="B388" s="8"/>
      <c r="C388" s="8"/>
      <c r="D388" s="8"/>
      <c r="E388" s="8"/>
    </row>
    <row r="389" spans="1:5" ht="12.75">
      <c r="A389" s="16"/>
      <c r="B389" s="8"/>
      <c r="C389" s="8"/>
      <c r="D389" s="8"/>
      <c r="E389" s="8"/>
    </row>
    <row r="390" spans="1:5" ht="12.75">
      <c r="A390" s="16"/>
      <c r="B390" s="8"/>
      <c r="C390" s="8"/>
      <c r="D390" s="8"/>
      <c r="E390" s="8"/>
    </row>
    <row r="391" spans="1:5" ht="12.75">
      <c r="A391" s="16"/>
      <c r="B391" s="8"/>
      <c r="C391" s="8"/>
      <c r="D391" s="8"/>
      <c r="E391" s="8"/>
    </row>
    <row r="392" spans="1:5" ht="12.75">
      <c r="A392" s="16"/>
      <c r="B392" s="8"/>
      <c r="C392" s="8"/>
      <c r="D392" s="8"/>
      <c r="E392" s="8"/>
    </row>
    <row r="393" spans="1:5" ht="12.75">
      <c r="A393" s="16"/>
      <c r="B393" s="8"/>
      <c r="C393" s="8"/>
      <c r="D393" s="8"/>
      <c r="E393" s="8"/>
    </row>
    <row r="394" spans="1:5" ht="12.75">
      <c r="A394" s="16"/>
      <c r="B394" s="8"/>
      <c r="C394" s="8"/>
      <c r="D394" s="8"/>
      <c r="E394" s="8"/>
    </row>
    <row r="395" spans="1:5" ht="12.75">
      <c r="A395" s="16"/>
      <c r="B395" s="8"/>
      <c r="C395" s="8"/>
      <c r="D395" s="8"/>
      <c r="E395" s="8"/>
    </row>
    <row r="396" spans="1:5" ht="12.75">
      <c r="A396" s="16"/>
      <c r="B396" s="8"/>
      <c r="C396" s="8"/>
      <c r="D396" s="8"/>
      <c r="E396" s="8"/>
    </row>
    <row r="397" spans="1:5" ht="12.75">
      <c r="A397" s="16"/>
      <c r="B397" s="8"/>
      <c r="C397" s="8"/>
      <c r="D397" s="8"/>
      <c r="E397" s="8"/>
    </row>
    <row r="398" spans="1:5" ht="12.75">
      <c r="A398" s="16"/>
      <c r="B398" s="8"/>
      <c r="C398" s="8"/>
      <c r="D398" s="8"/>
      <c r="E398" s="8"/>
    </row>
    <row r="399" spans="1:5" ht="12.75">
      <c r="A399" s="16"/>
      <c r="B399" s="8"/>
      <c r="C399" s="8"/>
      <c r="D399" s="8"/>
      <c r="E399" s="8"/>
    </row>
    <row r="400" spans="1:5" ht="12.75">
      <c r="A400" s="16"/>
      <c r="B400" s="8"/>
      <c r="C400" s="8"/>
      <c r="D400" s="8"/>
      <c r="E400" s="8"/>
    </row>
    <row r="401" spans="1:5" ht="12.75">
      <c r="A401" s="16"/>
      <c r="B401" s="8"/>
      <c r="C401" s="8"/>
      <c r="D401" s="8"/>
      <c r="E401" s="8"/>
    </row>
    <row r="402" spans="1:5" ht="12.75">
      <c r="A402" s="16"/>
      <c r="B402" s="8"/>
      <c r="C402" s="8"/>
      <c r="D402" s="8"/>
      <c r="E402" s="8"/>
    </row>
    <row r="403" spans="1:5" ht="12.75">
      <c r="A403" s="16"/>
      <c r="B403" s="8"/>
      <c r="C403" s="8"/>
      <c r="D403" s="8"/>
      <c r="E403" s="8"/>
    </row>
    <row r="404" spans="1:5" ht="12.75">
      <c r="A404" s="16"/>
      <c r="B404" s="8"/>
      <c r="C404" s="8"/>
      <c r="D404" s="8"/>
      <c r="E404" s="8"/>
    </row>
    <row r="405" spans="1:5" ht="12.75">
      <c r="A405" s="16"/>
      <c r="B405" s="8"/>
      <c r="C405" s="8"/>
      <c r="D405" s="8"/>
      <c r="E405" s="8"/>
    </row>
    <row r="406" spans="1:5" ht="12.75">
      <c r="A406" s="16"/>
      <c r="B406" s="8"/>
      <c r="C406" s="8"/>
      <c r="D406" s="8"/>
      <c r="E406" s="8"/>
    </row>
    <row r="407" spans="1:5" ht="12.75">
      <c r="A407" s="16"/>
      <c r="B407" s="8"/>
      <c r="C407" s="8"/>
      <c r="D407" s="8"/>
      <c r="E407" s="8"/>
    </row>
    <row r="408" spans="1:5" ht="12.75">
      <c r="A408" s="16"/>
      <c r="B408" s="8"/>
      <c r="C408" s="8"/>
      <c r="D408" s="8"/>
      <c r="E408" s="8"/>
    </row>
    <row r="409" spans="1:5" ht="12.75">
      <c r="A409" s="16"/>
      <c r="B409" s="8"/>
      <c r="C409" s="8"/>
      <c r="D409" s="8"/>
      <c r="E409" s="8"/>
    </row>
    <row r="410" spans="1:5" ht="12.75">
      <c r="A410" s="16"/>
      <c r="B410" s="8"/>
      <c r="C410" s="8"/>
      <c r="D410" s="8"/>
      <c r="E410" s="8"/>
    </row>
    <row r="411" spans="1:5" ht="12.75">
      <c r="A411" s="16"/>
      <c r="B411" s="8"/>
      <c r="C411" s="8"/>
      <c r="D411" s="8"/>
      <c r="E411" s="8"/>
    </row>
    <row r="412" spans="1:5" ht="12.75">
      <c r="A412" s="16"/>
      <c r="B412" s="8"/>
      <c r="C412" s="8"/>
      <c r="D412" s="8"/>
      <c r="E412" s="8"/>
    </row>
    <row r="413" spans="1:5" ht="12.75">
      <c r="A413" s="16"/>
      <c r="B413" s="8"/>
      <c r="C413" s="8"/>
      <c r="D413" s="8"/>
      <c r="E413" s="8"/>
    </row>
    <row r="414" spans="1:5" ht="12.75">
      <c r="A414" s="16"/>
      <c r="B414" s="8"/>
      <c r="C414" s="8"/>
      <c r="D414" s="8"/>
      <c r="E414" s="8"/>
    </row>
    <row r="415" spans="1:5" ht="12.75">
      <c r="A415" s="16"/>
      <c r="B415" s="8"/>
      <c r="C415" s="8"/>
      <c r="D415" s="8"/>
      <c r="E415" s="8"/>
    </row>
    <row r="416" spans="1:5" ht="12.75">
      <c r="A416" s="16"/>
      <c r="B416" s="8"/>
      <c r="C416" s="8"/>
      <c r="D416" s="8"/>
      <c r="E416" s="8"/>
    </row>
    <row r="417" spans="1:5" ht="12.75">
      <c r="A417" s="16"/>
      <c r="B417" s="8"/>
      <c r="C417" s="8"/>
      <c r="D417" s="8"/>
      <c r="E417" s="8"/>
    </row>
    <row r="418" spans="1:5" ht="12.75">
      <c r="A418" s="16"/>
      <c r="B418" s="8"/>
      <c r="C418" s="8"/>
      <c r="D418" s="8"/>
      <c r="E418" s="8"/>
    </row>
    <row r="419" spans="1:5" ht="12.75">
      <c r="A419" s="16"/>
      <c r="B419" s="8"/>
      <c r="C419" s="8"/>
      <c r="D419" s="8"/>
      <c r="E419" s="8"/>
    </row>
    <row r="420" spans="1:5" ht="12.75">
      <c r="A420" s="16"/>
      <c r="B420" s="8"/>
      <c r="C420" s="8"/>
      <c r="D420" s="8"/>
      <c r="E420" s="8"/>
    </row>
    <row r="421" spans="1:5" ht="12.75">
      <c r="A421" s="16"/>
      <c r="B421" s="8"/>
      <c r="C421" s="8"/>
      <c r="D421" s="8"/>
      <c r="E421" s="8"/>
    </row>
    <row r="422" spans="1:5" ht="12.75">
      <c r="A422" s="16"/>
      <c r="B422" s="8"/>
      <c r="C422" s="8"/>
      <c r="D422" s="8"/>
      <c r="E422" s="8"/>
    </row>
    <row r="423" spans="1:5" ht="12.75">
      <c r="A423" s="16"/>
      <c r="B423" s="8"/>
      <c r="C423" s="8"/>
      <c r="D423" s="8"/>
      <c r="E423" s="8"/>
    </row>
    <row r="424" spans="1:5" ht="12.75">
      <c r="A424" s="16"/>
      <c r="B424" s="8"/>
      <c r="C424" s="8"/>
      <c r="D424" s="8"/>
      <c r="E424" s="8"/>
    </row>
    <row r="425" spans="1:5" ht="12.75">
      <c r="A425" s="16"/>
      <c r="B425" s="8"/>
      <c r="C425" s="8"/>
      <c r="D425" s="8"/>
      <c r="E425" s="8"/>
    </row>
    <row r="426" spans="1:5" ht="12.75">
      <c r="A426" s="16"/>
      <c r="B426" s="8"/>
      <c r="C426" s="8"/>
      <c r="D426" s="8"/>
      <c r="E426" s="8"/>
    </row>
    <row r="427" spans="1:5" ht="12.75">
      <c r="A427" s="16"/>
      <c r="B427" s="8"/>
      <c r="C427" s="8"/>
      <c r="D427" s="8"/>
      <c r="E427" s="8"/>
    </row>
    <row r="428" spans="1:5" ht="12.75">
      <c r="A428" s="16"/>
      <c r="B428" s="8"/>
      <c r="C428" s="8"/>
      <c r="D428" s="8"/>
      <c r="E428" s="8"/>
    </row>
    <row r="429" spans="1:5" ht="12.75">
      <c r="A429" s="16"/>
      <c r="B429" s="8"/>
      <c r="C429" s="8"/>
      <c r="D429" s="8"/>
      <c r="E429" s="8"/>
    </row>
    <row r="430" spans="1:5" ht="12.75">
      <c r="A430" s="16"/>
      <c r="B430" s="8"/>
      <c r="C430" s="8"/>
      <c r="D430" s="8"/>
      <c r="E430" s="8"/>
    </row>
    <row r="431" spans="1:5" ht="12.75">
      <c r="A431" s="16"/>
      <c r="B431" s="8"/>
      <c r="C431" s="8"/>
      <c r="D431" s="8"/>
      <c r="E431" s="8"/>
    </row>
    <row r="432" spans="1:5" ht="12.75">
      <c r="A432" s="16"/>
      <c r="B432" s="8"/>
      <c r="C432" s="8"/>
      <c r="D432" s="8"/>
      <c r="E432" s="8"/>
    </row>
    <row r="433" spans="1:5" ht="12.75">
      <c r="A433" s="16"/>
      <c r="B433" s="8"/>
      <c r="C433" s="8"/>
      <c r="D433" s="8"/>
      <c r="E433" s="8"/>
    </row>
    <row r="434" spans="1:5" ht="12.75">
      <c r="A434" s="16"/>
      <c r="B434" s="8"/>
      <c r="C434" s="8"/>
      <c r="D434" s="8"/>
      <c r="E434" s="8"/>
    </row>
    <row r="435" spans="1:5" ht="12.75">
      <c r="A435" s="16"/>
      <c r="B435" s="8"/>
      <c r="C435" s="8"/>
      <c r="D435" s="8"/>
      <c r="E435" s="8"/>
    </row>
    <row r="436" spans="1:5" ht="12.75">
      <c r="A436" s="16"/>
      <c r="B436" s="8"/>
      <c r="C436" s="8"/>
      <c r="D436" s="8"/>
      <c r="E436" s="8"/>
    </row>
    <row r="437" spans="1:5" ht="12.75">
      <c r="A437" s="16"/>
      <c r="B437" s="8"/>
      <c r="C437" s="8"/>
      <c r="D437" s="8"/>
      <c r="E437" s="8"/>
    </row>
    <row r="438" spans="1:5" ht="12.75">
      <c r="A438" s="16"/>
      <c r="B438" s="8"/>
      <c r="C438" s="8"/>
      <c r="D438" s="8"/>
      <c r="E438" s="8"/>
    </row>
    <row r="439" spans="1:5" ht="12.75">
      <c r="A439" s="16"/>
      <c r="B439" s="8"/>
      <c r="C439" s="8"/>
      <c r="D439" s="8"/>
      <c r="E439" s="8"/>
    </row>
    <row r="440" spans="1:5" ht="12.75">
      <c r="A440" s="16"/>
      <c r="B440" s="8"/>
      <c r="C440" s="8"/>
      <c r="D440" s="8"/>
      <c r="E440" s="8"/>
    </row>
    <row r="441" spans="1:5" ht="12.75">
      <c r="A441" s="16"/>
      <c r="B441" s="8"/>
      <c r="C441" s="8"/>
      <c r="D441" s="8"/>
      <c r="E441" s="8"/>
    </row>
    <row r="442" spans="1:5" ht="12.75">
      <c r="A442" s="16"/>
      <c r="B442" s="8"/>
      <c r="C442" s="8"/>
      <c r="D442" s="8"/>
      <c r="E442" s="8"/>
    </row>
    <row r="443" spans="1:5" ht="12.75">
      <c r="A443" s="16"/>
      <c r="B443" s="8"/>
      <c r="C443" s="8"/>
      <c r="D443" s="8"/>
      <c r="E443" s="8"/>
    </row>
    <row r="444" spans="1:5" ht="12.75">
      <c r="A444" s="16"/>
      <c r="B444" s="8"/>
      <c r="C444" s="8"/>
      <c r="D444" s="8"/>
      <c r="E444" s="8"/>
    </row>
    <row r="445" spans="1:5" ht="12.75">
      <c r="A445" s="16"/>
      <c r="B445" s="8"/>
      <c r="C445" s="8"/>
      <c r="D445" s="8"/>
      <c r="E445" s="8"/>
    </row>
    <row r="446" spans="1:5" ht="12.75">
      <c r="A446" s="16"/>
      <c r="B446" s="8"/>
      <c r="C446" s="8"/>
      <c r="D446" s="8"/>
      <c r="E446" s="8"/>
    </row>
    <row r="447" spans="1:5" ht="12.75">
      <c r="A447" s="16"/>
      <c r="B447" s="8"/>
      <c r="C447" s="8"/>
      <c r="D447" s="8"/>
      <c r="E447" s="8"/>
    </row>
    <row r="448" spans="1:5" ht="12.75">
      <c r="A448" s="16"/>
      <c r="B448" s="8"/>
      <c r="C448" s="8"/>
      <c r="D448" s="8"/>
      <c r="E448" s="8"/>
    </row>
    <row r="449" spans="1:5" ht="12.75">
      <c r="A449" s="16"/>
      <c r="B449" s="8"/>
      <c r="C449" s="8"/>
      <c r="D449" s="8"/>
      <c r="E449" s="8"/>
    </row>
    <row r="450" spans="1:5" ht="12.75">
      <c r="A450" s="16"/>
      <c r="B450" s="8"/>
      <c r="C450" s="8"/>
      <c r="D450" s="8"/>
      <c r="E450" s="8"/>
    </row>
    <row r="451" spans="1:5" ht="12.75">
      <c r="A451" s="16"/>
      <c r="B451" s="8"/>
      <c r="C451" s="8"/>
      <c r="D451" s="8"/>
      <c r="E451" s="8"/>
    </row>
    <row r="452" spans="1:5" ht="12.75">
      <c r="A452" s="16"/>
      <c r="B452" s="8"/>
      <c r="C452" s="8"/>
      <c r="D452" s="8"/>
      <c r="E452" s="8"/>
    </row>
    <row r="453" spans="1:5" ht="12.75">
      <c r="A453" s="16"/>
      <c r="B453" s="8"/>
      <c r="C453" s="8"/>
      <c r="D453" s="8"/>
      <c r="E453" s="8"/>
    </row>
    <row r="454" spans="1:5" ht="12.75">
      <c r="A454" s="16"/>
      <c r="B454" s="8"/>
      <c r="C454" s="8"/>
      <c r="D454" s="8"/>
      <c r="E454" s="8"/>
    </row>
    <row r="455" spans="1:5" ht="12.75">
      <c r="A455" s="16"/>
      <c r="B455" s="8"/>
      <c r="C455" s="8"/>
      <c r="D455" s="8"/>
      <c r="E455" s="8"/>
    </row>
    <row r="456" spans="1:5" ht="12.75">
      <c r="A456" s="16"/>
      <c r="B456" s="8"/>
      <c r="C456" s="8"/>
      <c r="D456" s="8"/>
      <c r="E456" s="8"/>
    </row>
    <row r="457" spans="1:5" ht="12.75">
      <c r="A457" s="16"/>
      <c r="B457" s="8"/>
      <c r="C457" s="8"/>
      <c r="D457" s="8"/>
      <c r="E457" s="8"/>
    </row>
    <row r="458" spans="1:5" ht="12.75">
      <c r="A458" s="16"/>
      <c r="B458" s="8"/>
      <c r="C458" s="8"/>
      <c r="D458" s="8"/>
      <c r="E458" s="8"/>
    </row>
    <row r="459" spans="1:5" ht="12.75">
      <c r="A459" s="16"/>
      <c r="B459" s="8"/>
      <c r="C459" s="8"/>
      <c r="D459" s="8"/>
      <c r="E459" s="8"/>
    </row>
    <row r="460" spans="1:5" ht="12.75">
      <c r="A460" s="16"/>
      <c r="B460" s="8"/>
      <c r="C460" s="8"/>
      <c r="D460" s="8"/>
      <c r="E460" s="8"/>
    </row>
    <row r="461" spans="1:5" ht="12.75">
      <c r="A461" s="16"/>
      <c r="B461" s="8"/>
      <c r="C461" s="8"/>
      <c r="D461" s="8"/>
      <c r="E461" s="8"/>
    </row>
    <row r="462" spans="1:5" ht="12.75">
      <c r="A462" s="16"/>
      <c r="B462" s="8"/>
      <c r="C462" s="8"/>
      <c r="D462" s="8"/>
      <c r="E462" s="8"/>
    </row>
    <row r="463" spans="1:5" ht="12.75">
      <c r="A463" s="16"/>
      <c r="B463" s="8"/>
      <c r="C463" s="8"/>
      <c r="D463" s="8"/>
      <c r="E463" s="8"/>
    </row>
    <row r="464" spans="1:5" ht="12.75">
      <c r="A464" s="16"/>
      <c r="B464" s="8"/>
      <c r="C464" s="8"/>
      <c r="D464" s="8"/>
      <c r="E464" s="8"/>
    </row>
    <row r="465" spans="1:5" ht="12.75">
      <c r="A465" s="16"/>
      <c r="B465" s="8"/>
      <c r="C465" s="8"/>
      <c r="D465" s="8"/>
      <c r="E465" s="8"/>
    </row>
    <row r="466" spans="1:5" ht="12.75">
      <c r="A466" s="16"/>
      <c r="B466" s="8"/>
      <c r="C466" s="8"/>
      <c r="D466" s="8"/>
      <c r="E466" s="8"/>
    </row>
    <row r="467" spans="1:5" ht="12.75">
      <c r="A467" s="16"/>
      <c r="B467" s="8"/>
      <c r="C467" s="8"/>
      <c r="D467" s="8"/>
      <c r="E467" s="8"/>
    </row>
    <row r="468" spans="1:5" ht="12.75">
      <c r="A468" s="16"/>
      <c r="B468" s="8"/>
      <c r="C468" s="8"/>
      <c r="D468" s="8"/>
      <c r="E468" s="8"/>
    </row>
    <row r="469" spans="1:5" ht="12.75">
      <c r="A469" s="16"/>
      <c r="B469" s="8"/>
      <c r="C469" s="8"/>
      <c r="D469" s="8"/>
      <c r="E469" s="8"/>
    </row>
    <row r="470" spans="1:5" ht="12.75">
      <c r="A470" s="16"/>
      <c r="B470" s="8"/>
      <c r="C470" s="8"/>
      <c r="D470" s="8"/>
      <c r="E470" s="8"/>
    </row>
    <row r="471" spans="1:5" ht="12.75">
      <c r="A471" s="16"/>
      <c r="B471" s="8"/>
      <c r="C471" s="8"/>
      <c r="D471" s="8"/>
      <c r="E471" s="8"/>
    </row>
    <row r="472" spans="1:5" ht="12.75">
      <c r="A472" s="16"/>
      <c r="B472" s="8"/>
      <c r="C472" s="8"/>
      <c r="D472" s="8"/>
      <c r="E472" s="8"/>
    </row>
    <row r="473" spans="1:5" ht="12.75">
      <c r="A473" s="16"/>
      <c r="B473" s="8"/>
      <c r="C473" s="8"/>
      <c r="D473" s="8"/>
      <c r="E473" s="8"/>
    </row>
    <row r="474" spans="1:5" ht="12.75">
      <c r="A474" s="16"/>
      <c r="B474" s="8"/>
      <c r="C474" s="8"/>
      <c r="D474" s="8"/>
      <c r="E474" s="8"/>
    </row>
    <row r="475" spans="1:5" ht="12.75">
      <c r="A475" s="16"/>
      <c r="B475" s="8"/>
      <c r="C475" s="8"/>
      <c r="D475" s="8"/>
      <c r="E475" s="8"/>
    </row>
    <row r="476" spans="1:5" ht="12.75">
      <c r="A476" s="16"/>
      <c r="B476" s="8"/>
      <c r="C476" s="8"/>
      <c r="D476" s="8"/>
      <c r="E476" s="8"/>
    </row>
    <row r="477" spans="1:5" ht="12.75">
      <c r="A477" s="16"/>
      <c r="B477" s="8"/>
      <c r="C477" s="8"/>
      <c r="D477" s="8"/>
      <c r="E477" s="8"/>
    </row>
    <row r="478" spans="1:5" ht="12.75">
      <c r="A478" s="16"/>
      <c r="B478" s="8"/>
      <c r="C478" s="8"/>
      <c r="D478" s="8"/>
      <c r="E478" s="8"/>
    </row>
    <row r="479" spans="1:5" ht="12.75">
      <c r="A479" s="16"/>
      <c r="B479" s="8"/>
      <c r="C479" s="8"/>
      <c r="D479" s="8"/>
      <c r="E479" s="8"/>
    </row>
    <row r="480" spans="1:5" ht="12.75">
      <c r="A480" s="16"/>
      <c r="B480" s="8"/>
      <c r="C480" s="8"/>
      <c r="D480" s="8"/>
      <c r="E480" s="8"/>
    </row>
    <row r="481" spans="1:5" ht="12.75">
      <c r="A481" s="16"/>
      <c r="B481" s="8"/>
      <c r="C481" s="8"/>
      <c r="D481" s="8"/>
      <c r="E481" s="8"/>
    </row>
    <row r="482" spans="1:5" ht="12.75">
      <c r="A482" s="16"/>
      <c r="B482" s="8"/>
      <c r="C482" s="8"/>
      <c r="D482" s="8"/>
      <c r="E482" s="8"/>
    </row>
    <row r="483" spans="1:5" ht="12.75">
      <c r="A483" s="16"/>
      <c r="B483" s="8"/>
      <c r="C483" s="8"/>
      <c r="D483" s="8"/>
      <c r="E483" s="8"/>
    </row>
    <row r="484" spans="1:5" ht="12.75">
      <c r="A484" s="16"/>
      <c r="B484" s="8"/>
      <c r="C484" s="8"/>
      <c r="D484" s="8"/>
      <c r="E484" s="8"/>
    </row>
    <row r="485" spans="1:5" ht="12.75">
      <c r="A485" s="16"/>
      <c r="B485" s="8"/>
      <c r="C485" s="8"/>
      <c r="D485" s="8"/>
      <c r="E485" s="8"/>
    </row>
    <row r="486" spans="1:5" ht="12.75">
      <c r="A486" s="16"/>
      <c r="B486" s="8"/>
      <c r="C486" s="8"/>
      <c r="D486" s="8"/>
      <c r="E486" s="8"/>
    </row>
    <row r="487" spans="1:5" ht="12.75">
      <c r="A487" s="16"/>
      <c r="B487" s="8"/>
      <c r="C487" s="8"/>
      <c r="D487" s="8"/>
      <c r="E487" s="8"/>
    </row>
    <row r="488" spans="1:5" ht="12.75">
      <c r="A488" s="16"/>
      <c r="B488" s="8"/>
      <c r="C488" s="8"/>
      <c r="D488" s="8"/>
      <c r="E488" s="8"/>
    </row>
    <row r="489" spans="1:5" ht="12.75">
      <c r="A489" s="16"/>
      <c r="B489" s="8"/>
      <c r="C489" s="8"/>
      <c r="D489" s="8"/>
      <c r="E489" s="8"/>
    </row>
    <row r="490" spans="1:5" ht="12.75">
      <c r="A490" s="16"/>
      <c r="B490" s="8"/>
      <c r="C490" s="8"/>
      <c r="D490" s="8"/>
      <c r="E490" s="8"/>
    </row>
    <row r="491" spans="1:5" ht="12.75">
      <c r="A491" s="16"/>
      <c r="B491" s="8"/>
      <c r="C491" s="8"/>
      <c r="D491" s="8"/>
      <c r="E491" s="8"/>
    </row>
    <row r="492" spans="1:5" ht="12.75">
      <c r="A492" s="16"/>
      <c r="B492" s="8"/>
      <c r="C492" s="8"/>
      <c r="D492" s="8"/>
      <c r="E492" s="8"/>
    </row>
    <row r="493" spans="1:5" ht="12.75">
      <c r="A493" s="16"/>
      <c r="B493" s="8"/>
      <c r="C493" s="8"/>
      <c r="D493" s="8"/>
      <c r="E493" s="8"/>
    </row>
    <row r="494" spans="1:5" ht="12.75">
      <c r="A494" s="16"/>
      <c r="B494" s="8"/>
      <c r="C494" s="8"/>
      <c r="D494" s="8"/>
      <c r="E494" s="8"/>
    </row>
    <row r="495" spans="1:5" ht="12.75">
      <c r="A495" s="16"/>
      <c r="B495" s="8"/>
      <c r="C495" s="8"/>
      <c r="D495" s="8"/>
      <c r="E495" s="8"/>
    </row>
    <row r="496" spans="1:5" ht="12.75">
      <c r="A496" s="16"/>
      <c r="B496" s="8"/>
      <c r="C496" s="8"/>
      <c r="D496" s="8"/>
      <c r="E496" s="8"/>
    </row>
    <row r="497" spans="1:5" ht="12.75">
      <c r="A497" s="16"/>
      <c r="B497" s="8"/>
      <c r="C497" s="8"/>
      <c r="D497" s="8"/>
      <c r="E497" s="8"/>
    </row>
    <row r="498" spans="1:5" ht="12.75">
      <c r="A498" s="16"/>
      <c r="B498" s="8"/>
      <c r="C498" s="8"/>
      <c r="D498" s="8"/>
      <c r="E498" s="8"/>
    </row>
    <row r="499" spans="1:5" ht="12.75">
      <c r="A499" s="16"/>
      <c r="B499" s="8"/>
      <c r="C499" s="8"/>
      <c r="D499" s="8"/>
      <c r="E499" s="8"/>
    </row>
    <row r="500" spans="1:5" ht="12.75">
      <c r="A500" s="16"/>
      <c r="B500" s="8"/>
      <c r="C500" s="8"/>
      <c r="D500" s="8"/>
      <c r="E500" s="8"/>
    </row>
    <row r="501" spans="1:5" ht="12.75">
      <c r="A501" s="16"/>
      <c r="B501" s="8"/>
      <c r="C501" s="8"/>
      <c r="D501" s="8"/>
      <c r="E501" s="8"/>
    </row>
    <row r="502" spans="1:5" ht="12.75">
      <c r="A502" s="16"/>
      <c r="B502" s="8"/>
      <c r="C502" s="8"/>
      <c r="D502" s="8"/>
      <c r="E502" s="8"/>
    </row>
    <row r="503" spans="1:5" ht="12.75">
      <c r="A503" s="16"/>
      <c r="B503" s="8"/>
      <c r="C503" s="8"/>
      <c r="D503" s="8"/>
      <c r="E503" s="8"/>
    </row>
    <row r="504" spans="1:5" ht="12.75">
      <c r="A504" s="16"/>
      <c r="B504" s="8"/>
      <c r="C504" s="8"/>
      <c r="D504" s="8"/>
      <c r="E504" s="8"/>
    </row>
    <row r="505" spans="1:5" ht="12.75">
      <c r="A505" s="16"/>
      <c r="B505" s="8"/>
      <c r="C505" s="8"/>
      <c r="D505" s="8"/>
      <c r="E505" s="8"/>
    </row>
    <row r="506" spans="1:5" ht="12.75">
      <c r="A506" s="16"/>
      <c r="B506" s="8"/>
      <c r="C506" s="8"/>
      <c r="D506" s="8"/>
      <c r="E506" s="8"/>
    </row>
    <row r="507" spans="1:5" ht="12.75">
      <c r="A507" s="16"/>
      <c r="B507" s="8"/>
      <c r="C507" s="8"/>
      <c r="D507" s="8"/>
      <c r="E507" s="8"/>
    </row>
    <row r="508" spans="1:5" ht="12.75">
      <c r="A508" s="16"/>
      <c r="B508" s="8"/>
      <c r="C508" s="8"/>
      <c r="D508" s="8"/>
      <c r="E508" s="8"/>
    </row>
    <row r="509" spans="1:5" ht="12.75">
      <c r="A509" s="16"/>
      <c r="B509" s="8"/>
      <c r="C509" s="8"/>
      <c r="D509" s="8"/>
      <c r="E509" s="8"/>
    </row>
    <row r="510" spans="1:5" ht="12.75">
      <c r="A510" s="16"/>
      <c r="B510" s="8"/>
      <c r="C510" s="8"/>
      <c r="D510" s="8"/>
      <c r="E510" s="8"/>
    </row>
    <row r="511" spans="1:5" ht="12.75">
      <c r="A511" s="16"/>
      <c r="B511" s="8"/>
      <c r="C511" s="8"/>
      <c r="D511" s="8"/>
      <c r="E511" s="8"/>
    </row>
    <row r="512" spans="1:5" ht="12.75">
      <c r="A512" s="16"/>
      <c r="B512" s="8"/>
      <c r="C512" s="8"/>
      <c r="D512" s="8"/>
      <c r="E512" s="8"/>
    </row>
    <row r="513" spans="1:5" ht="12.75">
      <c r="A513" s="16"/>
      <c r="B513" s="8"/>
      <c r="C513" s="8"/>
      <c r="D513" s="8"/>
      <c r="E513" s="8"/>
    </row>
    <row r="514" spans="1:5" ht="12.75">
      <c r="A514" s="16"/>
      <c r="B514" s="8"/>
      <c r="C514" s="8"/>
      <c r="D514" s="8"/>
      <c r="E514" s="8"/>
    </row>
    <row r="515" spans="1:5" ht="12.75">
      <c r="A515" s="16"/>
      <c r="B515" s="8"/>
      <c r="C515" s="8"/>
      <c r="D515" s="8"/>
      <c r="E515" s="8"/>
    </row>
    <row r="516" spans="1:5" ht="12.75">
      <c r="A516" s="16"/>
      <c r="B516" s="8"/>
      <c r="C516" s="8"/>
      <c r="D516" s="8"/>
      <c r="E516" s="8"/>
    </row>
    <row r="517" spans="1:5" ht="12.75">
      <c r="A517" s="16"/>
      <c r="B517" s="8"/>
      <c r="C517" s="8"/>
      <c r="D517" s="8"/>
      <c r="E517" s="8"/>
    </row>
    <row r="518" spans="1:5" ht="12.75">
      <c r="A518" s="16"/>
      <c r="B518" s="8"/>
      <c r="C518" s="8"/>
      <c r="D518" s="8"/>
      <c r="E518" s="8"/>
    </row>
    <row r="519" spans="1:5" ht="12.75">
      <c r="A519" s="16"/>
      <c r="B519" s="8"/>
      <c r="C519" s="8"/>
      <c r="D519" s="8"/>
      <c r="E519" s="8"/>
    </row>
    <row r="520" spans="1:5" ht="12.75">
      <c r="A520" s="16"/>
      <c r="B520" s="8"/>
      <c r="C520" s="8"/>
      <c r="D520" s="8"/>
      <c r="E520" s="8"/>
    </row>
    <row r="521" spans="1:5" ht="12.75">
      <c r="A521" s="16"/>
      <c r="B521" s="8"/>
      <c r="C521" s="8"/>
      <c r="D521" s="8"/>
      <c r="E521" s="8"/>
    </row>
    <row r="522" spans="1:5" ht="12.75">
      <c r="A522" s="16"/>
      <c r="B522" s="8"/>
      <c r="C522" s="8"/>
      <c r="D522" s="8"/>
      <c r="E522" s="8"/>
    </row>
    <row r="523" spans="1:5" ht="12.75">
      <c r="A523" s="16"/>
      <c r="B523" s="8"/>
      <c r="C523" s="8"/>
      <c r="D523" s="8"/>
      <c r="E523" s="8"/>
    </row>
    <row r="524" spans="1:5" ht="12.75">
      <c r="A524" s="16"/>
      <c r="B524" s="8"/>
      <c r="C524" s="8"/>
      <c r="D524" s="8"/>
      <c r="E524" s="8"/>
    </row>
    <row r="525" spans="1:5" ht="12.75">
      <c r="A525" s="16"/>
      <c r="B525" s="8"/>
      <c r="C525" s="8"/>
      <c r="D525" s="8"/>
      <c r="E525" s="8"/>
    </row>
    <row r="526" spans="1:5" ht="12.75">
      <c r="A526" s="16"/>
      <c r="B526" s="8"/>
      <c r="C526" s="8"/>
      <c r="D526" s="8"/>
      <c r="E526" s="8"/>
    </row>
    <row r="527" spans="1:5" ht="12.75">
      <c r="A527" s="16"/>
      <c r="B527" s="8"/>
      <c r="C527" s="8"/>
      <c r="D527" s="8"/>
      <c r="E527" s="8"/>
    </row>
    <row r="528" spans="1:5" ht="12.75">
      <c r="A528" s="16"/>
      <c r="B528" s="8"/>
      <c r="C528" s="8"/>
      <c r="D528" s="8"/>
      <c r="E528" s="8"/>
    </row>
    <row r="529" spans="1:5" ht="12.75">
      <c r="A529" s="16"/>
      <c r="B529" s="8"/>
      <c r="C529" s="8"/>
      <c r="D529" s="8"/>
      <c r="E529" s="8"/>
    </row>
    <row r="530" spans="1:5" ht="12.75">
      <c r="A530" s="16"/>
      <c r="B530" s="8"/>
      <c r="C530" s="8"/>
      <c r="D530" s="8"/>
      <c r="E530" s="8"/>
    </row>
    <row r="531" spans="1:5" ht="12.75">
      <c r="A531" s="16"/>
      <c r="B531" s="8"/>
      <c r="C531" s="8"/>
      <c r="D531" s="8"/>
      <c r="E531" s="8"/>
    </row>
    <row r="532" spans="1:5" ht="12.75">
      <c r="A532" s="16"/>
      <c r="B532" s="8"/>
      <c r="C532" s="8"/>
      <c r="D532" s="8"/>
      <c r="E532" s="8"/>
    </row>
    <row r="533" spans="1:5" ht="12.75">
      <c r="A533" s="16"/>
      <c r="B533" s="8"/>
      <c r="C533" s="8"/>
      <c r="D533" s="8"/>
      <c r="E533" s="8"/>
    </row>
    <row r="534" spans="1:5" ht="12.75">
      <c r="A534" s="16"/>
      <c r="B534" s="8"/>
      <c r="C534" s="8"/>
      <c r="D534" s="8"/>
      <c r="E534" s="8"/>
    </row>
    <row r="535" spans="1:5" ht="12.75">
      <c r="A535" s="16"/>
      <c r="B535" s="8"/>
      <c r="C535" s="8"/>
      <c r="D535" s="8"/>
      <c r="E535" s="8"/>
    </row>
    <row r="536" spans="1:5" ht="12.75">
      <c r="A536" s="16"/>
      <c r="B536" s="8"/>
      <c r="C536" s="8"/>
      <c r="D536" s="8"/>
      <c r="E536" s="8"/>
    </row>
    <row r="537" spans="1:5" ht="12.75">
      <c r="A537" s="16"/>
      <c r="B537" s="8"/>
      <c r="C537" s="8"/>
      <c r="D537" s="8"/>
      <c r="E537" s="8"/>
    </row>
    <row r="538" spans="1:5" ht="12.75">
      <c r="A538" s="16"/>
      <c r="B538" s="8"/>
      <c r="C538" s="8"/>
      <c r="D538" s="8"/>
      <c r="E538" s="8"/>
    </row>
    <row r="539" spans="1:5" ht="12.75">
      <c r="A539" s="16"/>
      <c r="B539" s="8"/>
      <c r="C539" s="8"/>
      <c r="D539" s="8"/>
      <c r="E539" s="8"/>
    </row>
    <row r="540" spans="1:5" ht="12.75">
      <c r="A540" s="16"/>
      <c r="B540" s="8"/>
      <c r="C540" s="8"/>
      <c r="D540" s="8"/>
      <c r="E540" s="8"/>
    </row>
    <row r="541" spans="1:5" ht="12.75">
      <c r="A541" s="16"/>
      <c r="B541" s="8"/>
      <c r="C541" s="8"/>
      <c r="D541" s="8"/>
      <c r="E541" s="8"/>
    </row>
    <row r="542" spans="1:5" ht="12.75">
      <c r="A542" s="16"/>
      <c r="B542" s="8"/>
      <c r="C542" s="8"/>
      <c r="D542" s="8"/>
      <c r="E542" s="8"/>
    </row>
    <row r="543" spans="1:5" ht="12.75">
      <c r="A543" s="16"/>
      <c r="B543" s="8"/>
      <c r="C543" s="8"/>
      <c r="D543" s="8"/>
      <c r="E543" s="8"/>
    </row>
    <row r="544" spans="1:5" ht="12.75">
      <c r="A544" s="16"/>
      <c r="B544" s="8"/>
      <c r="C544" s="8"/>
      <c r="D544" s="8"/>
      <c r="E544" s="8"/>
    </row>
    <row r="545" spans="1:5" ht="12.75">
      <c r="A545" s="16"/>
      <c r="B545" s="8"/>
      <c r="C545" s="8"/>
      <c r="D545" s="8"/>
      <c r="E545" s="8"/>
    </row>
    <row r="546" spans="1:5" ht="12.75">
      <c r="A546" s="16"/>
      <c r="B546" s="8"/>
      <c r="C546" s="8"/>
      <c r="D546" s="8"/>
      <c r="E546" s="8"/>
    </row>
    <row r="547" spans="1:5" ht="12.75">
      <c r="A547" s="16"/>
      <c r="B547" s="8"/>
      <c r="C547" s="8"/>
      <c r="D547" s="8"/>
      <c r="E547" s="8"/>
    </row>
    <row r="548" spans="1:5" ht="12.75">
      <c r="A548" s="16"/>
      <c r="B548" s="8"/>
      <c r="C548" s="8"/>
      <c r="D548" s="8"/>
      <c r="E548" s="8"/>
    </row>
    <row r="549" spans="1:5" ht="12.75">
      <c r="A549" s="16"/>
      <c r="B549" s="8"/>
      <c r="C549" s="8"/>
      <c r="D549" s="8"/>
      <c r="E549" s="8"/>
    </row>
    <row r="550" spans="1:5" ht="12.75">
      <c r="A550" s="16"/>
      <c r="B550" s="8"/>
      <c r="C550" s="8"/>
      <c r="D550" s="8"/>
      <c r="E550" s="8"/>
    </row>
    <row r="551" spans="1:5" ht="12.75">
      <c r="A551" s="16"/>
      <c r="B551" s="8"/>
      <c r="C551" s="8"/>
      <c r="D551" s="8"/>
      <c r="E551" s="8"/>
    </row>
    <row r="552" spans="1:5" ht="12.75">
      <c r="A552" s="16"/>
      <c r="B552" s="8"/>
      <c r="C552" s="8"/>
      <c r="D552" s="8"/>
      <c r="E552" s="8"/>
    </row>
    <row r="553" spans="1:5" ht="12.75">
      <c r="A553" s="16"/>
      <c r="B553" s="8"/>
      <c r="C553" s="8"/>
      <c r="D553" s="8"/>
      <c r="E553" s="8"/>
    </row>
    <row r="554" spans="1:5" ht="12.75">
      <c r="A554" s="16"/>
      <c r="B554" s="8"/>
      <c r="C554" s="8"/>
      <c r="D554" s="8"/>
      <c r="E554" s="8"/>
    </row>
    <row r="555" spans="1:5" ht="12.75">
      <c r="A555" s="16"/>
      <c r="B555" s="8"/>
      <c r="C555" s="8"/>
      <c r="D555" s="8"/>
      <c r="E555" s="8"/>
    </row>
    <row r="556" spans="1:5" ht="12.75">
      <c r="A556" s="16"/>
      <c r="B556" s="8"/>
      <c r="C556" s="8"/>
      <c r="D556" s="8"/>
      <c r="E556" s="8"/>
    </row>
    <row r="557" spans="1:5" ht="12.75">
      <c r="A557" s="16"/>
      <c r="B557" s="8"/>
      <c r="C557" s="8"/>
      <c r="D557" s="8"/>
      <c r="E557" s="8"/>
    </row>
    <row r="558" spans="1:5" ht="12.75">
      <c r="A558" s="16"/>
      <c r="B558" s="8"/>
      <c r="C558" s="8"/>
      <c r="D558" s="8"/>
      <c r="E558" s="8"/>
    </row>
    <row r="559" spans="1:5" ht="12.75">
      <c r="A559" s="16"/>
      <c r="B559" s="8"/>
      <c r="C559" s="8"/>
      <c r="D559" s="8"/>
      <c r="E559" s="8"/>
    </row>
    <row r="560" spans="1:5" ht="12.75">
      <c r="A560" s="16"/>
      <c r="B560" s="8"/>
      <c r="C560" s="8"/>
      <c r="D560" s="8"/>
      <c r="E560" s="8"/>
    </row>
    <row r="561" spans="1:5" ht="12.75">
      <c r="A561" s="16"/>
      <c r="B561" s="8"/>
      <c r="C561" s="8"/>
      <c r="D561" s="8"/>
      <c r="E561" s="8"/>
    </row>
    <row r="562" spans="1:5" ht="12.75">
      <c r="A562" s="16"/>
      <c r="B562" s="8"/>
      <c r="C562" s="8"/>
      <c r="D562" s="8"/>
      <c r="E562" s="8"/>
    </row>
    <row r="563" spans="1:5" ht="12.75">
      <c r="A563" s="16"/>
      <c r="B563" s="8"/>
      <c r="C563" s="8"/>
      <c r="D563" s="8"/>
      <c r="E563" s="8"/>
    </row>
    <row r="564" spans="1:5" ht="12.75">
      <c r="A564" s="16"/>
      <c r="B564" s="8"/>
      <c r="C564" s="8"/>
      <c r="D564" s="8"/>
      <c r="E564" s="8"/>
    </row>
    <row r="565" spans="1:5" ht="12.75">
      <c r="A565" s="16"/>
      <c r="B565" s="8"/>
      <c r="C565" s="8"/>
      <c r="D565" s="8"/>
      <c r="E565" s="8"/>
    </row>
    <row r="566" spans="1:5" ht="12.75">
      <c r="A566" s="16"/>
      <c r="B566" s="8"/>
      <c r="C566" s="8"/>
      <c r="D566" s="8"/>
      <c r="E566" s="8"/>
    </row>
    <row r="567" spans="1:5" ht="12.75">
      <c r="A567" s="16"/>
      <c r="B567" s="8"/>
      <c r="C567" s="8"/>
      <c r="D567" s="8"/>
      <c r="E567" s="8"/>
    </row>
    <row r="568" spans="1:5" ht="12.75">
      <c r="A568" s="16"/>
      <c r="B568" s="8"/>
      <c r="C568" s="8"/>
      <c r="D568" s="8"/>
      <c r="E568" s="8"/>
    </row>
    <row r="569" spans="1:5" ht="12.75">
      <c r="A569" s="16"/>
      <c r="B569" s="8"/>
      <c r="C569" s="8"/>
      <c r="D569" s="8"/>
      <c r="E569" s="8"/>
    </row>
    <row r="570" spans="1:5" ht="12.75">
      <c r="A570" s="16"/>
      <c r="B570" s="8"/>
      <c r="C570" s="8"/>
      <c r="D570" s="8"/>
      <c r="E570" s="8"/>
    </row>
    <row r="571" spans="1:5" ht="12.75">
      <c r="A571" s="16"/>
      <c r="B571" s="8"/>
      <c r="C571" s="8"/>
      <c r="D571" s="8"/>
      <c r="E571" s="8"/>
    </row>
    <row r="572" spans="1:5" ht="12.75">
      <c r="A572" s="16"/>
      <c r="B572" s="8"/>
      <c r="C572" s="8"/>
      <c r="D572" s="8"/>
      <c r="E572" s="8"/>
    </row>
    <row r="573" spans="1:5" ht="12.75">
      <c r="A573" s="16"/>
      <c r="B573" s="8"/>
      <c r="C573" s="8"/>
      <c r="D573" s="8"/>
      <c r="E573" s="8"/>
    </row>
    <row r="574" spans="1:5" ht="12.75">
      <c r="A574" s="16"/>
      <c r="B574" s="8"/>
      <c r="C574" s="8"/>
      <c r="D574" s="8"/>
      <c r="E574" s="8"/>
    </row>
    <row r="575" spans="1:5" ht="12.75">
      <c r="A575" s="16"/>
      <c r="B575" s="8"/>
      <c r="C575" s="8"/>
      <c r="D575" s="8"/>
      <c r="E575" s="8"/>
    </row>
    <row r="576" spans="1:5" ht="12.75">
      <c r="A576" s="16"/>
      <c r="B576" s="8"/>
      <c r="C576" s="8"/>
      <c r="D576" s="8"/>
      <c r="E576" s="8"/>
    </row>
    <row r="577" spans="1:5" ht="12.75">
      <c r="A577" s="16"/>
      <c r="B577" s="8"/>
      <c r="C577" s="8"/>
      <c r="D577" s="8"/>
      <c r="E577" s="8"/>
    </row>
    <row r="578" spans="1:5" ht="12.75">
      <c r="A578" s="16"/>
      <c r="B578" s="8"/>
      <c r="C578" s="8"/>
      <c r="D578" s="8"/>
      <c r="E578" s="8"/>
    </row>
    <row r="579" spans="1:5" ht="12.75">
      <c r="A579" s="16"/>
      <c r="B579" s="8"/>
      <c r="C579" s="8"/>
      <c r="D579" s="8"/>
      <c r="E579" s="8"/>
    </row>
    <row r="580" spans="1:5" ht="12.75">
      <c r="A580" s="16"/>
      <c r="B580" s="8"/>
      <c r="C580" s="8"/>
      <c r="D580" s="8"/>
      <c r="E580" s="8"/>
    </row>
    <row r="581" spans="1:5" ht="12.75">
      <c r="A581" s="16"/>
      <c r="B581" s="8"/>
      <c r="C581" s="8"/>
      <c r="D581" s="8"/>
      <c r="E581" s="8"/>
    </row>
    <row r="582" spans="1:5" ht="12.75">
      <c r="A582" s="16"/>
      <c r="B582" s="8"/>
      <c r="C582" s="8"/>
      <c r="D582" s="8"/>
      <c r="E582" s="8"/>
    </row>
    <row r="583" spans="1:5" ht="12.75">
      <c r="A583" s="16"/>
      <c r="B583" s="8"/>
      <c r="C583" s="8"/>
      <c r="D583" s="8"/>
      <c r="E583" s="8"/>
    </row>
    <row r="584" spans="1:5" ht="12.75">
      <c r="A584" s="16"/>
      <c r="B584" s="8"/>
      <c r="C584" s="8"/>
      <c r="D584" s="8"/>
      <c r="E584" s="8"/>
    </row>
    <row r="585" spans="1:5" ht="12.75">
      <c r="A585" s="16"/>
      <c r="B585" s="8"/>
      <c r="C585" s="8"/>
      <c r="D585" s="8"/>
      <c r="E585" s="8"/>
    </row>
    <row r="586" spans="1:5" ht="12.75">
      <c r="A586" s="16"/>
      <c r="B586" s="8"/>
      <c r="C586" s="8"/>
      <c r="D586" s="8"/>
      <c r="E586" s="8"/>
    </row>
    <row r="587" spans="1:5" ht="12.75">
      <c r="A587" s="16"/>
      <c r="B587" s="8"/>
      <c r="C587" s="8"/>
      <c r="D587" s="8"/>
      <c r="E587" s="8"/>
    </row>
    <row r="588" spans="1:5" ht="12.75">
      <c r="A588" s="16"/>
      <c r="B588" s="8"/>
      <c r="C588" s="8"/>
      <c r="D588" s="8"/>
      <c r="E588" s="8"/>
    </row>
    <row r="589" spans="1:5" ht="12.75">
      <c r="A589" s="16"/>
      <c r="B589" s="8"/>
      <c r="C589" s="8"/>
      <c r="D589" s="8"/>
      <c r="E589" s="8"/>
    </row>
    <row r="590" spans="1:5" ht="12.75">
      <c r="A590" s="16"/>
      <c r="B590" s="8"/>
      <c r="C590" s="8"/>
      <c r="D590" s="8"/>
      <c r="E590" s="8"/>
    </row>
    <row r="591" spans="1:5" ht="12.75">
      <c r="A591" s="16"/>
      <c r="B591" s="8"/>
      <c r="C591" s="8"/>
      <c r="D591" s="8"/>
      <c r="E591" s="8"/>
    </row>
    <row r="592" spans="1:5" ht="12.75">
      <c r="A592" s="16"/>
      <c r="B592" s="8"/>
      <c r="C592" s="8"/>
      <c r="D592" s="8"/>
      <c r="E592" s="8"/>
    </row>
    <row r="593" spans="1:5" ht="12.75">
      <c r="A593" s="16"/>
      <c r="B593" s="8"/>
      <c r="C593" s="8"/>
      <c r="D593" s="8"/>
      <c r="E593" s="8"/>
    </row>
    <row r="594" spans="1:5" ht="12.75">
      <c r="A594" s="16"/>
      <c r="B594" s="8"/>
      <c r="C594" s="8"/>
      <c r="D594" s="8"/>
      <c r="E594" s="8"/>
    </row>
    <row r="595" spans="1:5" ht="12.75">
      <c r="A595" s="16"/>
      <c r="B595" s="8"/>
      <c r="C595" s="8"/>
      <c r="D595" s="8"/>
      <c r="E595" s="8"/>
    </row>
    <row r="596" spans="1:5" ht="12.75">
      <c r="A596" s="16"/>
      <c r="B596" s="8"/>
      <c r="C596" s="8"/>
      <c r="D596" s="8"/>
      <c r="E596" s="8"/>
    </row>
    <row r="597" spans="1:5" ht="12.75">
      <c r="A597" s="16"/>
      <c r="B597" s="8"/>
      <c r="C597" s="8"/>
      <c r="D597" s="8"/>
      <c r="E597" s="8"/>
    </row>
    <row r="598" spans="1:5" ht="12.75">
      <c r="A598" s="16"/>
      <c r="B598" s="8"/>
      <c r="C598" s="8"/>
      <c r="D598" s="8"/>
      <c r="E598" s="8"/>
    </row>
    <row r="599" spans="1:5" ht="12.75">
      <c r="A599" s="16"/>
      <c r="B599" s="8"/>
      <c r="C599" s="8"/>
      <c r="D599" s="8"/>
      <c r="E599" s="8"/>
    </row>
    <row r="600" spans="1:5" ht="12.75">
      <c r="A600" s="16"/>
      <c r="B600" s="8"/>
      <c r="C600" s="8"/>
      <c r="D600" s="8"/>
      <c r="E600" s="8"/>
    </row>
    <row r="601" spans="1:5" ht="12.75">
      <c r="A601" s="16"/>
      <c r="B601" s="8"/>
      <c r="C601" s="8"/>
      <c r="D601" s="8"/>
      <c r="E601" s="8"/>
    </row>
    <row r="602" spans="1:5" ht="12.75">
      <c r="A602" s="16"/>
      <c r="B602" s="8"/>
      <c r="C602" s="8"/>
      <c r="D602" s="8"/>
      <c r="E602" s="8"/>
    </row>
    <row r="603" spans="1:5" ht="12.75">
      <c r="A603" s="16"/>
      <c r="B603" s="8"/>
      <c r="C603" s="8"/>
      <c r="D603" s="8"/>
      <c r="E603" s="8"/>
    </row>
    <row r="604" spans="1:5" ht="12.75">
      <c r="A604" s="16"/>
      <c r="B604" s="8"/>
      <c r="C604" s="8"/>
      <c r="D604" s="8"/>
      <c r="E604" s="8"/>
    </row>
    <row r="605" spans="1:5" ht="12.75">
      <c r="A605" s="16"/>
      <c r="B605" s="8"/>
      <c r="C605" s="8"/>
      <c r="D605" s="8"/>
      <c r="E605" s="8"/>
    </row>
    <row r="606" spans="1:5" ht="12.75">
      <c r="A606" s="16"/>
      <c r="B606" s="8"/>
      <c r="C606" s="8"/>
      <c r="D606" s="8"/>
      <c r="E606" s="8"/>
    </row>
    <row r="607" spans="1:5" ht="12.75">
      <c r="A607" s="16"/>
      <c r="B607" s="8"/>
      <c r="C607" s="8"/>
      <c r="D607" s="8"/>
      <c r="E607" s="8"/>
    </row>
    <row r="608" spans="1:5" ht="12.75">
      <c r="A608" s="16"/>
      <c r="B608" s="8"/>
      <c r="C608" s="8"/>
      <c r="D608" s="8"/>
      <c r="E608" s="8"/>
    </row>
    <row r="609" spans="1:5" ht="12.75">
      <c r="A609" s="16"/>
      <c r="B609" s="8"/>
      <c r="C609" s="8"/>
      <c r="D609" s="8"/>
      <c r="E609" s="8"/>
    </row>
    <row r="610" spans="1:5" ht="12.75">
      <c r="A610" s="16"/>
      <c r="B610" s="8"/>
      <c r="C610" s="8"/>
      <c r="D610" s="8"/>
      <c r="E610" s="8"/>
    </row>
    <row r="611" spans="1:5" ht="12.75">
      <c r="A611" s="16"/>
      <c r="B611" s="8"/>
      <c r="C611" s="8"/>
      <c r="D611" s="8"/>
      <c r="E611" s="8"/>
    </row>
    <row r="612" spans="1:5" ht="12.75">
      <c r="A612" s="16"/>
      <c r="B612" s="8"/>
      <c r="C612" s="8"/>
      <c r="D612" s="8"/>
      <c r="E612" s="8"/>
    </row>
    <row r="613" spans="1:5" ht="12.75">
      <c r="A613" s="16"/>
      <c r="B613" s="8"/>
      <c r="C613" s="8"/>
      <c r="D613" s="8"/>
      <c r="E613" s="8"/>
    </row>
    <row r="614" spans="1:5" ht="12.75">
      <c r="A614" s="16"/>
      <c r="B614" s="8"/>
      <c r="C614" s="8"/>
      <c r="D614" s="8"/>
      <c r="E614" s="8"/>
    </row>
    <row r="615" spans="1:5" ht="12.75">
      <c r="A615" s="16"/>
      <c r="B615" s="8"/>
      <c r="C615" s="8"/>
      <c r="D615" s="8"/>
      <c r="E615" s="8"/>
    </row>
    <row r="616" spans="1:5" ht="12.75">
      <c r="A616" s="16"/>
      <c r="B616" s="8"/>
      <c r="C616" s="8"/>
      <c r="D616" s="8"/>
      <c r="E616" s="8"/>
    </row>
    <row r="617" spans="1:5" ht="12.75">
      <c r="A617" s="16"/>
      <c r="B617" s="8"/>
      <c r="C617" s="8"/>
      <c r="D617" s="8"/>
      <c r="E617" s="8"/>
    </row>
    <row r="618" spans="1:5" ht="12.75">
      <c r="A618" s="16"/>
      <c r="B618" s="8"/>
      <c r="C618" s="8"/>
      <c r="D618" s="8"/>
      <c r="E618" s="8"/>
    </row>
    <row r="619" spans="1:5" ht="12.75">
      <c r="A619" s="16"/>
      <c r="B619" s="8"/>
      <c r="C619" s="8"/>
      <c r="D619" s="8"/>
      <c r="E619" s="8"/>
    </row>
    <row r="620" spans="1:5" ht="12.75">
      <c r="A620" s="16"/>
      <c r="B620" s="8"/>
      <c r="C620" s="8"/>
      <c r="D620" s="8"/>
      <c r="E620" s="8"/>
    </row>
    <row r="621" spans="1:5" ht="12.75">
      <c r="A621" s="16"/>
      <c r="B621" s="8"/>
      <c r="C621" s="8"/>
      <c r="D621" s="8"/>
      <c r="E621" s="8"/>
    </row>
    <row r="622" spans="1:5" ht="12.75">
      <c r="A622" s="16"/>
      <c r="B622" s="8"/>
      <c r="C622" s="8"/>
      <c r="D622" s="8"/>
      <c r="E622" s="8"/>
    </row>
    <row r="623" spans="1:5" ht="12.75">
      <c r="A623" s="16"/>
      <c r="B623" s="8"/>
      <c r="C623" s="8"/>
      <c r="D623" s="8"/>
      <c r="E623" s="8"/>
    </row>
    <row r="624" spans="1:5" ht="12.75">
      <c r="A624" s="16"/>
      <c r="B624" s="8"/>
      <c r="C624" s="8"/>
      <c r="D624" s="8"/>
      <c r="E624" s="8"/>
    </row>
    <row r="625" spans="1:5" ht="12.75">
      <c r="A625" s="16"/>
      <c r="B625" s="8"/>
      <c r="C625" s="8"/>
      <c r="D625" s="8"/>
      <c r="E625" s="8"/>
    </row>
    <row r="626" spans="1:5" ht="12.75">
      <c r="A626" s="16"/>
      <c r="B626" s="8"/>
      <c r="C626" s="8"/>
      <c r="D626" s="8"/>
      <c r="E626" s="8"/>
    </row>
    <row r="627" spans="1:5" ht="12.75">
      <c r="A627" s="16"/>
      <c r="B627" s="8"/>
      <c r="C627" s="8"/>
      <c r="D627" s="8"/>
      <c r="E627" s="8"/>
    </row>
    <row r="628" spans="1:5" ht="12.75">
      <c r="A628" s="16"/>
      <c r="B628" s="8"/>
      <c r="C628" s="8"/>
      <c r="D628" s="8"/>
      <c r="E628" s="8"/>
    </row>
    <row r="629" spans="1:5" ht="12.75">
      <c r="A629" s="16"/>
      <c r="B629" s="8"/>
      <c r="C629" s="8"/>
      <c r="D629" s="8"/>
      <c r="E629" s="8"/>
    </row>
    <row r="630" spans="1:5" ht="12.75">
      <c r="A630" s="16"/>
      <c r="B630" s="8"/>
      <c r="C630" s="8"/>
      <c r="D630" s="8"/>
      <c r="E630" s="8"/>
    </row>
    <row r="631" spans="1:5" ht="12.75">
      <c r="A631" s="16"/>
      <c r="B631" s="8"/>
      <c r="C631" s="8"/>
      <c r="D631" s="8"/>
      <c r="E631" s="8"/>
    </row>
    <row r="632" spans="1:5" ht="12.75">
      <c r="A632" s="16"/>
      <c r="B632" s="8"/>
      <c r="C632" s="8"/>
      <c r="D632" s="8"/>
      <c r="E632" s="8"/>
    </row>
    <row r="633" spans="1:5" ht="12.75">
      <c r="A633" s="16"/>
      <c r="B633" s="8"/>
      <c r="C633" s="8"/>
      <c r="D633" s="8"/>
      <c r="E633" s="8"/>
    </row>
    <row r="634" spans="1:5" ht="12.75">
      <c r="A634" s="16"/>
      <c r="B634" s="8"/>
      <c r="C634" s="8"/>
      <c r="D634" s="8"/>
      <c r="E634" s="8"/>
    </row>
    <row r="635" spans="1:5" ht="12.75">
      <c r="A635" s="16"/>
      <c r="B635" s="8"/>
      <c r="C635" s="8"/>
      <c r="D635" s="8"/>
      <c r="E635" s="8"/>
    </row>
    <row r="636" spans="1:5" ht="12.75">
      <c r="A636" s="16"/>
      <c r="B636" s="8"/>
      <c r="C636" s="8"/>
      <c r="D636" s="8"/>
      <c r="E636" s="8"/>
    </row>
    <row r="637" spans="1:5" ht="12.75">
      <c r="A637" s="16"/>
      <c r="B637" s="8"/>
      <c r="C637" s="8"/>
      <c r="D637" s="8"/>
      <c r="E637" s="8"/>
    </row>
    <row r="638" spans="1:5" ht="12.75">
      <c r="A638" s="16"/>
      <c r="B638" s="8"/>
      <c r="C638" s="8"/>
      <c r="D638" s="8"/>
      <c r="E638" s="8"/>
    </row>
    <row r="639" spans="1:5" ht="12.75">
      <c r="A639" s="16"/>
      <c r="B639" s="8"/>
      <c r="C639" s="8"/>
      <c r="D639" s="8"/>
      <c r="E639" s="8"/>
    </row>
    <row r="640" spans="1:5" ht="12.75">
      <c r="A640" s="16"/>
      <c r="B640" s="8"/>
      <c r="C640" s="8"/>
      <c r="D640" s="8"/>
      <c r="E640" s="8"/>
    </row>
    <row r="641" spans="1:5" ht="12.75">
      <c r="A641" s="16"/>
      <c r="B641" s="8"/>
      <c r="C641" s="8"/>
      <c r="D641" s="8"/>
      <c r="E641" s="8"/>
    </row>
    <row r="642" spans="1:5" ht="12.75">
      <c r="A642" s="16"/>
      <c r="B642" s="8"/>
      <c r="C642" s="8"/>
      <c r="D642" s="8"/>
      <c r="E642" s="8"/>
    </row>
    <row r="643" spans="1:5" ht="12.75">
      <c r="A643" s="16"/>
      <c r="B643" s="8"/>
      <c r="C643" s="8"/>
      <c r="D643" s="8"/>
      <c r="E643" s="8"/>
    </row>
    <row r="644" spans="1:5" ht="12.75">
      <c r="A644" s="16"/>
      <c r="B644" s="8"/>
      <c r="C644" s="8"/>
      <c r="D644" s="8"/>
      <c r="E644" s="8"/>
    </row>
    <row r="645" spans="1:5" ht="12.75">
      <c r="A645" s="16"/>
      <c r="B645" s="8"/>
      <c r="C645" s="8"/>
      <c r="D645" s="8"/>
      <c r="E645" s="8"/>
    </row>
    <row r="646" spans="1:5" ht="12.75">
      <c r="A646" s="16"/>
      <c r="B646" s="8"/>
      <c r="C646" s="8"/>
      <c r="D646" s="8"/>
      <c r="E646" s="8"/>
    </row>
    <row r="647" spans="1:5" ht="12.75">
      <c r="A647" s="16"/>
      <c r="B647" s="8"/>
      <c r="C647" s="8"/>
      <c r="D647" s="8"/>
      <c r="E647" s="8"/>
    </row>
    <row r="648" spans="1:5" ht="12.75">
      <c r="A648" s="16"/>
      <c r="B648" s="8"/>
      <c r="C648" s="8"/>
      <c r="D648" s="8"/>
      <c r="E648" s="8"/>
    </row>
    <row r="649" spans="1:5" ht="12.75">
      <c r="A649" s="16"/>
      <c r="B649" s="8"/>
      <c r="C649" s="8"/>
      <c r="D649" s="8"/>
      <c r="E649" s="8"/>
    </row>
    <row r="650" spans="1:5" ht="12.75">
      <c r="A650" s="16"/>
      <c r="B650" s="8"/>
      <c r="C650" s="8"/>
      <c r="D650" s="8"/>
      <c r="E650" s="8"/>
    </row>
    <row r="651" spans="1:5" ht="12.75">
      <c r="A651" s="16"/>
      <c r="B651" s="8"/>
      <c r="C651" s="8"/>
      <c r="D651" s="8"/>
      <c r="E651" s="8"/>
    </row>
    <row r="652" spans="1:5" ht="12.75">
      <c r="A652" s="16"/>
      <c r="B652" s="8"/>
      <c r="C652" s="8"/>
      <c r="D652" s="8"/>
      <c r="E652" s="8"/>
    </row>
    <row r="653" spans="1:5" ht="12.75">
      <c r="A653" s="16"/>
      <c r="B653" s="8"/>
      <c r="C653" s="8"/>
      <c r="D653" s="8"/>
      <c r="E653" s="8"/>
    </row>
    <row r="654" spans="1:5" ht="12.75">
      <c r="A654" s="16"/>
      <c r="B654" s="8"/>
      <c r="C654" s="8"/>
      <c r="D654" s="8"/>
      <c r="E654" s="8"/>
    </row>
    <row r="655" spans="1:5" ht="12.75">
      <c r="A655" s="16"/>
      <c r="B655" s="8"/>
      <c r="C655" s="8"/>
      <c r="D655" s="8"/>
      <c r="E655" s="8"/>
    </row>
    <row r="656" spans="1:5" ht="12.75">
      <c r="A656" s="16"/>
      <c r="B656" s="8"/>
      <c r="C656" s="8"/>
      <c r="D656" s="8"/>
      <c r="E656" s="8"/>
    </row>
    <row r="657" spans="1:5" ht="12.75">
      <c r="A657" s="16"/>
      <c r="B657" s="8"/>
      <c r="C657" s="8"/>
      <c r="D657" s="8"/>
      <c r="E657" s="8"/>
    </row>
    <row r="658" spans="1:5" ht="12.75">
      <c r="A658" s="16"/>
      <c r="B658" s="8"/>
      <c r="C658" s="8"/>
      <c r="D658" s="8"/>
      <c r="E658" s="8"/>
    </row>
    <row r="659" spans="1:5" ht="12.75">
      <c r="A659" s="16"/>
      <c r="B659" s="8"/>
      <c r="C659" s="8"/>
      <c r="D659" s="8"/>
      <c r="E659" s="8"/>
    </row>
    <row r="660" spans="1:5" ht="12.75">
      <c r="A660" s="16"/>
      <c r="B660" s="8"/>
      <c r="C660" s="8"/>
      <c r="D660" s="8"/>
      <c r="E660" s="8"/>
    </row>
    <row r="661" spans="1:5" ht="12.75">
      <c r="A661" s="16"/>
      <c r="B661" s="8"/>
      <c r="C661" s="8"/>
      <c r="D661" s="8"/>
      <c r="E661" s="8"/>
    </row>
    <row r="662" spans="1:5" ht="12.75">
      <c r="A662" s="16"/>
      <c r="B662" s="8"/>
      <c r="C662" s="8"/>
      <c r="D662" s="8"/>
      <c r="E662" s="8"/>
    </row>
    <row r="663" spans="1:5" ht="12.75">
      <c r="A663" s="16"/>
      <c r="B663" s="8"/>
      <c r="C663" s="8"/>
      <c r="D663" s="8"/>
      <c r="E663" s="8"/>
    </row>
    <row r="664" spans="1:5" ht="12.75">
      <c r="A664" s="16"/>
      <c r="B664" s="8"/>
      <c r="C664" s="8"/>
      <c r="D664" s="8"/>
      <c r="E664" s="8"/>
    </row>
    <row r="665" spans="1:5" ht="12.75">
      <c r="A665" s="16"/>
      <c r="B665" s="8"/>
      <c r="C665" s="8"/>
      <c r="D665" s="8"/>
      <c r="E665" s="8"/>
    </row>
    <row r="666" spans="1:5" ht="12.75">
      <c r="A666" s="16"/>
      <c r="B666" s="8"/>
      <c r="C666" s="8"/>
      <c r="D666" s="8"/>
      <c r="E666" s="8"/>
    </row>
    <row r="667" spans="1:5" ht="12.75">
      <c r="A667" s="16"/>
      <c r="B667" s="8"/>
      <c r="C667" s="8"/>
      <c r="D667" s="8"/>
      <c r="E667" s="8"/>
    </row>
    <row r="668" spans="1:5" ht="12.75">
      <c r="A668" s="16"/>
      <c r="B668" s="8"/>
      <c r="C668" s="8"/>
      <c r="D668" s="8"/>
      <c r="E668" s="8"/>
    </row>
    <row r="669" spans="1:5" ht="12.75">
      <c r="A669" s="16"/>
      <c r="B669" s="8"/>
      <c r="C669" s="8"/>
      <c r="D669" s="8"/>
      <c r="E669" s="8"/>
    </row>
  </sheetData>
  <sheetProtection/>
  <mergeCells count="7">
    <mergeCell ref="B1:E1"/>
    <mergeCell ref="B2:E2"/>
    <mergeCell ref="A7:E7"/>
    <mergeCell ref="C8:E8"/>
    <mergeCell ref="B4:E4"/>
    <mergeCell ref="B5:E5"/>
    <mergeCell ref="A6:E6"/>
  </mergeCells>
  <hyperlinks>
    <hyperlink ref="A95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2"/>
  <sheetViews>
    <sheetView tabSelected="1" zoomScale="120" zoomScaleNormal="120" zoomScaleSheetLayoutView="80" workbookViewId="0" topLeftCell="A1">
      <selection activeCell="C3" sqref="C3:E3"/>
    </sheetView>
  </sheetViews>
  <sheetFormatPr defaultColWidth="9.00390625" defaultRowHeight="12.75"/>
  <cols>
    <col min="1" max="1" width="50.00390625" style="213" customWidth="1"/>
    <col min="2" max="2" width="28.00390625" style="1" customWidth="1"/>
    <col min="3" max="3" width="11.75390625" style="1" customWidth="1"/>
    <col min="4" max="4" width="11.875" style="1" customWidth="1"/>
    <col min="5" max="5" width="11.125" style="1" customWidth="1"/>
    <col min="6" max="6" width="0.12890625" style="1" hidden="1" customWidth="1"/>
    <col min="7" max="16384" width="9.125" style="1" customWidth="1"/>
  </cols>
  <sheetData>
    <row r="1" spans="1:5" ht="15.75">
      <c r="A1" s="147"/>
      <c r="B1" s="232" t="s">
        <v>107</v>
      </c>
      <c r="C1" s="232"/>
      <c r="D1" s="232"/>
      <c r="E1" s="232"/>
    </row>
    <row r="2" spans="1:5" ht="15.75">
      <c r="A2" s="147"/>
      <c r="B2" s="232" t="s">
        <v>480</v>
      </c>
      <c r="C2" s="232"/>
      <c r="D2" s="232"/>
      <c r="E2" s="232"/>
    </row>
    <row r="3" spans="1:5" ht="15.75">
      <c r="A3" s="147"/>
      <c r="B3" s="231"/>
      <c r="C3" s="242" t="s">
        <v>483</v>
      </c>
      <c r="D3" s="243"/>
      <c r="E3" s="243"/>
    </row>
    <row r="4" spans="1:5" ht="15.75">
      <c r="A4" s="147"/>
      <c r="B4" s="235"/>
      <c r="C4" s="235"/>
      <c r="D4" s="235"/>
      <c r="E4" s="235"/>
    </row>
    <row r="5" spans="1:5" ht="14.25" customHeight="1">
      <c r="A5" s="147"/>
      <c r="B5" s="235"/>
      <c r="C5" s="235"/>
      <c r="D5" s="235"/>
      <c r="E5" s="235"/>
    </row>
    <row r="6" spans="1:6" ht="15.75" hidden="1">
      <c r="A6" s="239"/>
      <c r="B6" s="239"/>
      <c r="C6" s="239"/>
      <c r="D6" s="239"/>
      <c r="E6" s="239"/>
      <c r="F6" s="148"/>
    </row>
    <row r="7" spans="1:6" ht="15.75" customHeight="1">
      <c r="A7" s="236" t="s">
        <v>482</v>
      </c>
      <c r="B7" s="236"/>
      <c r="C7" s="236"/>
      <c r="D7" s="236"/>
      <c r="E7" s="236"/>
      <c r="F7" s="149"/>
    </row>
    <row r="8" spans="1:6" ht="15.75" customHeight="1">
      <c r="A8" s="240"/>
      <c r="B8" s="240"/>
      <c r="C8" s="240"/>
      <c r="D8" s="240"/>
      <c r="E8" s="240"/>
      <c r="F8" s="149"/>
    </row>
    <row r="9" spans="1:6" ht="15.75" customHeight="1">
      <c r="A9" s="150"/>
      <c r="B9" s="151"/>
      <c r="C9" s="151"/>
      <c r="D9" s="237" t="s">
        <v>23</v>
      </c>
      <c r="E9" s="238"/>
      <c r="F9" s="148"/>
    </row>
    <row r="10" spans="1:18" ht="45" customHeight="1">
      <c r="A10" s="152" t="s">
        <v>4</v>
      </c>
      <c r="B10" s="153" t="s">
        <v>5</v>
      </c>
      <c r="C10" s="154" t="s">
        <v>420</v>
      </c>
      <c r="D10" s="12" t="s">
        <v>466</v>
      </c>
      <c r="E10" s="154" t="s">
        <v>110</v>
      </c>
      <c r="G10" s="155"/>
      <c r="H10" s="155"/>
      <c r="I10" s="155"/>
      <c r="J10" s="156"/>
      <c r="K10" s="156"/>
      <c r="L10" s="156"/>
      <c r="M10" s="156"/>
      <c r="N10" s="156"/>
      <c r="O10" s="156"/>
      <c r="P10" s="156"/>
      <c r="Q10" s="156"/>
      <c r="R10" s="156"/>
    </row>
    <row r="11" spans="1:18" ht="12.75">
      <c r="A11" s="157">
        <v>1</v>
      </c>
      <c r="B11" s="157">
        <v>2</v>
      </c>
      <c r="C11" s="158">
        <v>3</v>
      </c>
      <c r="D11" s="158">
        <v>4</v>
      </c>
      <c r="E11" s="158">
        <v>5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</row>
    <row r="12" spans="1:18" ht="15.75">
      <c r="A12" s="132" t="s">
        <v>67</v>
      </c>
      <c r="B12" s="44" t="s">
        <v>6</v>
      </c>
      <c r="C12" s="107">
        <f>SUM(C13+C43)</f>
        <v>159807.40000000002</v>
      </c>
      <c r="D12" s="107">
        <f>SUM(D13+D43)</f>
        <v>155309.7</v>
      </c>
      <c r="E12" s="107">
        <f>D12/C12*100</f>
        <v>97.18554960533741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5.75">
      <c r="A13" s="132" t="s">
        <v>66</v>
      </c>
      <c r="B13" s="44"/>
      <c r="C13" s="107">
        <f>SUM(C14+C26+C40+C21)</f>
        <v>144846.30000000002</v>
      </c>
      <c r="D13" s="107">
        <f>SUM(D14+D26+D40+D21)</f>
        <v>140348.5</v>
      </c>
      <c r="E13" s="107">
        <f>D13/C13*100</f>
        <v>96.8947774295926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</row>
    <row r="14" spans="1:18" ht="15.75">
      <c r="A14" s="132" t="s">
        <v>161</v>
      </c>
      <c r="B14" s="44" t="s">
        <v>8</v>
      </c>
      <c r="C14" s="107">
        <f>SUM(C15)</f>
        <v>124296.4</v>
      </c>
      <c r="D14" s="107">
        <f>SUM(D15)</f>
        <v>119782.4</v>
      </c>
      <c r="E14" s="107">
        <f aca="true" t="shared" si="0" ref="E14:E155">D14/C14*100</f>
        <v>96.36835821471901</v>
      </c>
      <c r="G14" s="156"/>
      <c r="H14" s="159"/>
      <c r="I14" s="159"/>
      <c r="J14" s="156"/>
      <c r="K14" s="156"/>
      <c r="L14" s="156"/>
      <c r="M14" s="156"/>
      <c r="N14" s="156"/>
      <c r="O14" s="156"/>
      <c r="P14" s="156"/>
      <c r="Q14" s="156"/>
      <c r="R14" s="156"/>
    </row>
    <row r="15" spans="1:18" ht="15.75">
      <c r="A15" s="132" t="s">
        <v>9</v>
      </c>
      <c r="B15" s="44" t="s">
        <v>10</v>
      </c>
      <c r="C15" s="107">
        <f>SUM(C16+C17+C19+C18+C20)</f>
        <v>124296.4</v>
      </c>
      <c r="D15" s="107">
        <f>SUM(D16+D17+D19+D18+D20)</f>
        <v>119782.4</v>
      </c>
      <c r="E15" s="107">
        <f t="shared" si="0"/>
        <v>96.36835821471901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</row>
    <row r="16" spans="1:18" ht="60.75">
      <c r="A16" s="131" t="s">
        <v>35</v>
      </c>
      <c r="B16" s="23" t="s">
        <v>61</v>
      </c>
      <c r="C16" s="196">
        <v>97281.7</v>
      </c>
      <c r="D16" s="196">
        <v>92783.9</v>
      </c>
      <c r="E16" s="85">
        <f t="shared" si="0"/>
        <v>95.37651994157174</v>
      </c>
      <c r="G16" s="160"/>
      <c r="H16" s="160"/>
      <c r="I16" s="160"/>
      <c r="J16" s="160"/>
      <c r="K16" s="156"/>
      <c r="L16" s="156"/>
      <c r="M16" s="156"/>
      <c r="N16" s="156"/>
      <c r="O16" s="156"/>
      <c r="P16" s="156"/>
      <c r="Q16" s="156"/>
      <c r="R16" s="156"/>
    </row>
    <row r="17" spans="1:18" ht="84.75">
      <c r="A17" s="131" t="s">
        <v>32</v>
      </c>
      <c r="B17" s="23" t="s">
        <v>62</v>
      </c>
      <c r="C17" s="196">
        <v>544.8</v>
      </c>
      <c r="D17" s="196">
        <v>545.7</v>
      </c>
      <c r="E17" s="85">
        <f t="shared" si="0"/>
        <v>100.16519823788548</v>
      </c>
      <c r="G17" s="160"/>
      <c r="H17" s="160"/>
      <c r="I17" s="160"/>
      <c r="J17" s="160"/>
      <c r="K17" s="156"/>
      <c r="L17" s="156"/>
      <c r="M17" s="156"/>
      <c r="N17" s="156"/>
      <c r="O17" s="156"/>
      <c r="P17" s="156"/>
      <c r="Q17" s="156"/>
      <c r="R17" s="156"/>
    </row>
    <row r="18" spans="1:18" ht="36.75">
      <c r="A18" s="131" t="s">
        <v>33</v>
      </c>
      <c r="B18" s="23" t="s">
        <v>64</v>
      </c>
      <c r="C18" s="196">
        <v>761.2</v>
      </c>
      <c r="D18" s="196">
        <v>745.2</v>
      </c>
      <c r="E18" s="85">
        <f t="shared" si="0"/>
        <v>97.89805570152392</v>
      </c>
      <c r="G18" s="160"/>
      <c r="H18" s="160"/>
      <c r="I18" s="160"/>
      <c r="J18" s="160"/>
      <c r="K18" s="156"/>
      <c r="L18" s="156"/>
      <c r="M18" s="156"/>
      <c r="N18" s="156"/>
      <c r="O18" s="156"/>
      <c r="P18" s="156"/>
      <c r="Q18" s="156"/>
      <c r="R18" s="156"/>
    </row>
    <row r="19" spans="1:18" ht="72.75">
      <c r="A19" s="131" t="s">
        <v>131</v>
      </c>
      <c r="B19" s="23" t="s">
        <v>63</v>
      </c>
      <c r="C19" s="196">
        <v>550.8</v>
      </c>
      <c r="D19" s="196">
        <v>543.2</v>
      </c>
      <c r="E19" s="85">
        <f t="shared" si="0"/>
        <v>98.62018881626726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</row>
    <row r="20" spans="1:18" ht="131.25" customHeight="1">
      <c r="A20" s="111" t="s">
        <v>421</v>
      </c>
      <c r="B20" s="19" t="s">
        <v>422</v>
      </c>
      <c r="C20" s="196">
        <v>25157.9</v>
      </c>
      <c r="D20" s="196">
        <v>25164.4</v>
      </c>
      <c r="E20" s="85">
        <f t="shared" si="0"/>
        <v>100.0258368146785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</row>
    <row r="21" spans="1:18" ht="36.75">
      <c r="A21" s="132" t="s">
        <v>162</v>
      </c>
      <c r="B21" s="20" t="s">
        <v>96</v>
      </c>
      <c r="C21" s="107">
        <f>SUM(C22:C25)</f>
        <v>11192.699999999999</v>
      </c>
      <c r="D21" s="107">
        <f>SUM(D22:D25)</f>
        <v>11209</v>
      </c>
      <c r="E21" s="107">
        <f t="shared" si="0"/>
        <v>100.1456306342527</v>
      </c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</row>
    <row r="22" spans="1:18" ht="84.75">
      <c r="A22" s="131" t="s">
        <v>163</v>
      </c>
      <c r="B22" s="42" t="s">
        <v>127</v>
      </c>
      <c r="C22" s="196">
        <v>5609.7</v>
      </c>
      <c r="D22" s="196">
        <v>5619.2</v>
      </c>
      <c r="E22" s="85">
        <f t="shared" si="0"/>
        <v>100.16934951958217</v>
      </c>
      <c r="F22" s="161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</row>
    <row r="23" spans="1:5" ht="95.25" customHeight="1">
      <c r="A23" s="131" t="s">
        <v>132</v>
      </c>
      <c r="B23" s="42" t="s">
        <v>128</v>
      </c>
      <c r="C23" s="196">
        <v>30.4</v>
      </c>
      <c r="D23" s="196">
        <v>30.3</v>
      </c>
      <c r="E23" s="85">
        <f t="shared" si="0"/>
        <v>99.67105263157895</v>
      </c>
    </row>
    <row r="24" spans="1:5" ht="84.75" customHeight="1">
      <c r="A24" s="162" t="s">
        <v>133</v>
      </c>
      <c r="B24" s="42" t="s">
        <v>129</v>
      </c>
      <c r="C24" s="196">
        <v>6197.3</v>
      </c>
      <c r="D24" s="196">
        <v>6204.2</v>
      </c>
      <c r="E24" s="85">
        <f t="shared" si="0"/>
        <v>100.1113388088361</v>
      </c>
    </row>
    <row r="25" spans="1:5" ht="87" customHeight="1">
      <c r="A25" s="163" t="s">
        <v>134</v>
      </c>
      <c r="B25" s="42" t="s">
        <v>130</v>
      </c>
      <c r="C25" s="196">
        <v>-644.7</v>
      </c>
      <c r="D25" s="196">
        <v>-644.7</v>
      </c>
      <c r="E25" s="85">
        <f t="shared" si="0"/>
        <v>100</v>
      </c>
    </row>
    <row r="26" spans="1:5" ht="18.75" customHeight="1">
      <c r="A26" s="132" t="s">
        <v>11</v>
      </c>
      <c r="B26" s="44" t="s">
        <v>12</v>
      </c>
      <c r="C26" s="107">
        <f>SUM(C33+C36+C38)+C27</f>
        <v>7506.000000000001</v>
      </c>
      <c r="D26" s="107">
        <f>SUM(D33+D36+D38)+D27</f>
        <v>7505.900000000001</v>
      </c>
      <c r="E26" s="107">
        <f t="shared" si="0"/>
        <v>99.99866773248067</v>
      </c>
    </row>
    <row r="27" spans="1:5" ht="24.75">
      <c r="A27" s="132" t="s">
        <v>164</v>
      </c>
      <c r="B27" s="44" t="s">
        <v>165</v>
      </c>
      <c r="C27" s="107">
        <f>C28+C30+C32</f>
        <v>762.8</v>
      </c>
      <c r="D27" s="107">
        <f>D28+D30+D32</f>
        <v>762.8</v>
      </c>
      <c r="E27" s="107">
        <f t="shared" si="0"/>
        <v>100</v>
      </c>
    </row>
    <row r="28" spans="1:5" ht="26.25" customHeight="1">
      <c r="A28" s="131" t="s">
        <v>166</v>
      </c>
      <c r="B28" s="23" t="s">
        <v>279</v>
      </c>
      <c r="C28" s="85">
        <f>C29</f>
        <v>575.1</v>
      </c>
      <c r="D28" s="85">
        <f>D29</f>
        <v>575.1</v>
      </c>
      <c r="E28" s="85">
        <f t="shared" si="0"/>
        <v>100</v>
      </c>
    </row>
    <row r="29" spans="1:5" ht="24.75">
      <c r="A29" s="131" t="s">
        <v>166</v>
      </c>
      <c r="B29" s="23" t="s">
        <v>277</v>
      </c>
      <c r="C29" s="85">
        <v>575.1</v>
      </c>
      <c r="D29" s="85">
        <v>575.1</v>
      </c>
      <c r="E29" s="85">
        <f t="shared" si="0"/>
        <v>100</v>
      </c>
    </row>
    <row r="30" spans="1:5" ht="36.75">
      <c r="A30" s="131" t="s">
        <v>280</v>
      </c>
      <c r="B30" s="23" t="s">
        <v>281</v>
      </c>
      <c r="C30" s="85">
        <f>C31</f>
        <v>187.7</v>
      </c>
      <c r="D30" s="85">
        <f>D31</f>
        <v>187.7</v>
      </c>
      <c r="E30" s="85">
        <f t="shared" si="0"/>
        <v>100</v>
      </c>
    </row>
    <row r="31" spans="1:5" ht="48.75">
      <c r="A31" s="131" t="s">
        <v>167</v>
      </c>
      <c r="B31" s="23" t="s">
        <v>278</v>
      </c>
      <c r="C31" s="85">
        <v>187.7</v>
      </c>
      <c r="D31" s="85">
        <v>187.7</v>
      </c>
      <c r="E31" s="85">
        <f t="shared" si="0"/>
        <v>100</v>
      </c>
    </row>
    <row r="32" spans="1:5" ht="23.25" customHeight="1" hidden="1">
      <c r="A32" s="131" t="s">
        <v>282</v>
      </c>
      <c r="B32" s="23" t="s">
        <v>283</v>
      </c>
      <c r="C32" s="85">
        <v>0</v>
      </c>
      <c r="D32" s="85">
        <v>0</v>
      </c>
      <c r="E32" s="85" t="e">
        <f t="shared" si="0"/>
        <v>#DIV/0!</v>
      </c>
    </row>
    <row r="33" spans="1:5" ht="24.75">
      <c r="A33" s="132" t="s">
        <v>38</v>
      </c>
      <c r="B33" s="44" t="s">
        <v>70</v>
      </c>
      <c r="C33" s="107">
        <f>C34+C35</f>
        <v>-54.4</v>
      </c>
      <c r="D33" s="107">
        <f>D34+D35</f>
        <v>-54.4</v>
      </c>
      <c r="E33" s="107">
        <f t="shared" si="0"/>
        <v>100</v>
      </c>
    </row>
    <row r="34" spans="1:5" ht="24.75">
      <c r="A34" s="131" t="s">
        <v>38</v>
      </c>
      <c r="B34" s="23" t="s">
        <v>71</v>
      </c>
      <c r="C34" s="85">
        <v>-54.4</v>
      </c>
      <c r="D34" s="85">
        <v>-54.4</v>
      </c>
      <c r="E34" s="85">
        <f t="shared" si="0"/>
        <v>100</v>
      </c>
    </row>
    <row r="35" spans="1:5" ht="36.75" hidden="1">
      <c r="A35" s="131" t="s">
        <v>356</v>
      </c>
      <c r="B35" s="23" t="s">
        <v>355</v>
      </c>
      <c r="C35" s="85">
        <v>0</v>
      </c>
      <c r="D35" s="85">
        <v>0</v>
      </c>
      <c r="E35" s="85">
        <v>0</v>
      </c>
    </row>
    <row r="36" spans="1:5" ht="15.75">
      <c r="A36" s="132" t="s">
        <v>13</v>
      </c>
      <c r="B36" s="44" t="s">
        <v>72</v>
      </c>
      <c r="C36" s="107">
        <f>C37</f>
        <v>5022.6</v>
      </c>
      <c r="D36" s="107">
        <f>D37</f>
        <v>5022.5</v>
      </c>
      <c r="E36" s="107">
        <f t="shared" si="0"/>
        <v>99.99800899932305</v>
      </c>
    </row>
    <row r="37" spans="1:5" ht="15.75" customHeight="1">
      <c r="A37" s="131" t="s">
        <v>13</v>
      </c>
      <c r="B37" s="19" t="s">
        <v>2</v>
      </c>
      <c r="C37" s="85">
        <v>5022.6</v>
      </c>
      <c r="D37" s="85">
        <v>5022.5</v>
      </c>
      <c r="E37" s="85">
        <f t="shared" si="0"/>
        <v>99.99800899932305</v>
      </c>
    </row>
    <row r="38" spans="1:5" ht="27" customHeight="1">
      <c r="A38" s="132" t="s">
        <v>114</v>
      </c>
      <c r="B38" s="20" t="s">
        <v>319</v>
      </c>
      <c r="C38" s="107">
        <f>C39</f>
        <v>1775</v>
      </c>
      <c r="D38" s="107">
        <f>D39</f>
        <v>1775</v>
      </c>
      <c r="E38" s="107">
        <f t="shared" si="0"/>
        <v>100</v>
      </c>
    </row>
    <row r="39" spans="1:5" ht="37.5" customHeight="1">
      <c r="A39" s="131" t="s">
        <v>115</v>
      </c>
      <c r="B39" s="19" t="s">
        <v>113</v>
      </c>
      <c r="C39" s="85">
        <v>1775</v>
      </c>
      <c r="D39" s="85">
        <v>1775</v>
      </c>
      <c r="E39" s="85">
        <f t="shared" si="0"/>
        <v>100</v>
      </c>
    </row>
    <row r="40" spans="1:5" ht="15.75">
      <c r="A40" s="132" t="s">
        <v>39</v>
      </c>
      <c r="B40" s="44" t="s">
        <v>40</v>
      </c>
      <c r="C40" s="107">
        <f>SUM(C41)</f>
        <v>1851.2</v>
      </c>
      <c r="D40" s="107">
        <f>SUM(D41)</f>
        <v>1851.2</v>
      </c>
      <c r="E40" s="107">
        <f t="shared" si="0"/>
        <v>100</v>
      </c>
    </row>
    <row r="41" spans="1:5" ht="24.75">
      <c r="A41" s="132" t="s">
        <v>41</v>
      </c>
      <c r="B41" s="44" t="s">
        <v>42</v>
      </c>
      <c r="C41" s="107">
        <f>SUM(C42)</f>
        <v>1851.2</v>
      </c>
      <c r="D41" s="107">
        <f>SUM(D42)</f>
        <v>1851.2</v>
      </c>
      <c r="E41" s="107">
        <f t="shared" si="0"/>
        <v>100</v>
      </c>
    </row>
    <row r="42" spans="1:5" ht="36.75">
      <c r="A42" s="131" t="s">
        <v>43</v>
      </c>
      <c r="B42" s="23" t="s">
        <v>76</v>
      </c>
      <c r="C42" s="85">
        <v>1851.2</v>
      </c>
      <c r="D42" s="85">
        <v>1851.2</v>
      </c>
      <c r="E42" s="85">
        <f t="shared" si="0"/>
        <v>100</v>
      </c>
    </row>
    <row r="43" spans="1:5" ht="17.25" customHeight="1">
      <c r="A43" s="132" t="s">
        <v>68</v>
      </c>
      <c r="B43" s="23"/>
      <c r="C43" s="107">
        <f>SUM(C44+C54+C65+C70+C61+C119)</f>
        <v>14961.099999999999</v>
      </c>
      <c r="D43" s="107">
        <f>SUM(D44+D54+D65+D70+D61+D119)</f>
        <v>14961.199999999999</v>
      </c>
      <c r="E43" s="107">
        <f t="shared" si="0"/>
        <v>100.0006684000508</v>
      </c>
    </row>
    <row r="44" spans="1:5" ht="26.25" customHeight="1">
      <c r="A44" s="132" t="s">
        <v>15</v>
      </c>
      <c r="B44" s="44" t="s">
        <v>16</v>
      </c>
      <c r="C44" s="107">
        <f>SUM(C45+C52)</f>
        <v>11860.2</v>
      </c>
      <c r="D44" s="107">
        <f>SUM(D45+D52)</f>
        <v>11860.2</v>
      </c>
      <c r="E44" s="107">
        <f t="shared" si="0"/>
        <v>100</v>
      </c>
    </row>
    <row r="45" spans="1:5" ht="75" customHeight="1">
      <c r="A45" s="38" t="s">
        <v>135</v>
      </c>
      <c r="B45" s="44" t="s">
        <v>17</v>
      </c>
      <c r="C45" s="107">
        <f>SUM(C46+C50+C48)</f>
        <v>11856.1</v>
      </c>
      <c r="D45" s="107">
        <f>SUM(D46+D50+D48)</f>
        <v>11856.1</v>
      </c>
      <c r="E45" s="107">
        <f t="shared" si="0"/>
        <v>100</v>
      </c>
    </row>
    <row r="46" spans="1:5" ht="48.75">
      <c r="A46" s="39" t="s">
        <v>18</v>
      </c>
      <c r="B46" s="19" t="s">
        <v>56</v>
      </c>
      <c r="C46" s="85">
        <f>SUM(C47)</f>
        <v>11294</v>
      </c>
      <c r="D46" s="85">
        <f>SUM(D47)</f>
        <v>11294</v>
      </c>
      <c r="E46" s="85">
        <f t="shared" si="0"/>
        <v>100</v>
      </c>
    </row>
    <row r="47" spans="1:5" ht="72.75">
      <c r="A47" s="39" t="s">
        <v>120</v>
      </c>
      <c r="B47" s="19" t="s">
        <v>117</v>
      </c>
      <c r="C47" s="85">
        <v>11294</v>
      </c>
      <c r="D47" s="85">
        <v>11294</v>
      </c>
      <c r="E47" s="85">
        <f t="shared" si="0"/>
        <v>100</v>
      </c>
    </row>
    <row r="48" spans="1:5" ht="60.75">
      <c r="A48" s="131" t="s">
        <v>90</v>
      </c>
      <c r="B48" s="23" t="s">
        <v>77</v>
      </c>
      <c r="C48" s="85">
        <f>SUM(C49)</f>
        <v>171</v>
      </c>
      <c r="D48" s="85">
        <f>SUM(D49)</f>
        <v>171</v>
      </c>
      <c r="E48" s="85">
        <f t="shared" si="0"/>
        <v>100</v>
      </c>
    </row>
    <row r="49" spans="1:5" ht="60.75" customHeight="1">
      <c r="A49" s="131" t="s">
        <v>59</v>
      </c>
      <c r="B49" s="23" t="s">
        <v>78</v>
      </c>
      <c r="C49" s="85">
        <v>171</v>
      </c>
      <c r="D49" s="85">
        <v>171</v>
      </c>
      <c r="E49" s="85">
        <f t="shared" si="0"/>
        <v>100</v>
      </c>
    </row>
    <row r="50" spans="1:5" ht="60.75">
      <c r="A50" s="39" t="s">
        <v>98</v>
      </c>
      <c r="B50" s="23" t="s">
        <v>19</v>
      </c>
      <c r="C50" s="85">
        <f>SUM(C51)</f>
        <v>391.1</v>
      </c>
      <c r="D50" s="85">
        <f>SUM(D51)</f>
        <v>391.1</v>
      </c>
      <c r="E50" s="85">
        <f t="shared" si="0"/>
        <v>100</v>
      </c>
    </row>
    <row r="51" spans="1:5" ht="34.5" customHeight="1">
      <c r="A51" s="131" t="s">
        <v>91</v>
      </c>
      <c r="B51" s="23" t="s">
        <v>79</v>
      </c>
      <c r="C51" s="85">
        <v>391.1</v>
      </c>
      <c r="D51" s="85">
        <v>391.1</v>
      </c>
      <c r="E51" s="85">
        <f t="shared" si="0"/>
        <v>100</v>
      </c>
    </row>
    <row r="52" spans="1:5" ht="34.5" customHeight="1">
      <c r="A52" s="131" t="s">
        <v>359</v>
      </c>
      <c r="B52" s="23" t="s">
        <v>358</v>
      </c>
      <c r="C52" s="85">
        <f>C53</f>
        <v>4.1</v>
      </c>
      <c r="D52" s="85">
        <f>D53</f>
        <v>4.1</v>
      </c>
      <c r="E52" s="85">
        <f t="shared" si="0"/>
        <v>100</v>
      </c>
    </row>
    <row r="53" spans="1:5" ht="34.5" customHeight="1">
      <c r="A53" s="131" t="s">
        <v>357</v>
      </c>
      <c r="B53" s="23" t="s">
        <v>360</v>
      </c>
      <c r="C53" s="85">
        <v>4.1</v>
      </c>
      <c r="D53" s="85">
        <v>4.1</v>
      </c>
      <c r="E53" s="85">
        <f t="shared" si="0"/>
        <v>100</v>
      </c>
    </row>
    <row r="54" spans="1:5" ht="34.5" customHeight="1">
      <c r="A54" s="132" t="s">
        <v>44</v>
      </c>
      <c r="B54" s="44" t="s">
        <v>45</v>
      </c>
      <c r="C54" s="107">
        <f>C55</f>
        <v>2249.3</v>
      </c>
      <c r="D54" s="107">
        <f>D55</f>
        <v>2249.3</v>
      </c>
      <c r="E54" s="107">
        <f t="shared" si="0"/>
        <v>100</v>
      </c>
    </row>
    <row r="55" spans="1:5" ht="15.75">
      <c r="A55" s="132" t="s">
        <v>46</v>
      </c>
      <c r="B55" s="44" t="s">
        <v>47</v>
      </c>
      <c r="C55" s="107">
        <f>C56+C57+C58</f>
        <v>2249.3</v>
      </c>
      <c r="D55" s="107">
        <f>D56+D57+D58</f>
        <v>2249.3</v>
      </c>
      <c r="E55" s="107">
        <f t="shared" si="0"/>
        <v>100</v>
      </c>
    </row>
    <row r="56" spans="1:5" ht="24.75">
      <c r="A56" s="131" t="s">
        <v>88</v>
      </c>
      <c r="B56" s="23" t="s">
        <v>89</v>
      </c>
      <c r="C56" s="85">
        <v>101.1</v>
      </c>
      <c r="D56" s="85">
        <v>101.1</v>
      </c>
      <c r="E56" s="85">
        <f t="shared" si="0"/>
        <v>100</v>
      </c>
    </row>
    <row r="57" spans="1:5" ht="15.75">
      <c r="A57" s="131" t="s">
        <v>396</v>
      </c>
      <c r="B57" s="23" t="s">
        <v>397</v>
      </c>
      <c r="C57" s="85">
        <v>2.2</v>
      </c>
      <c r="D57" s="85">
        <v>2.2</v>
      </c>
      <c r="E57" s="85">
        <f t="shared" si="0"/>
        <v>100</v>
      </c>
    </row>
    <row r="58" spans="1:5" ht="15.75">
      <c r="A58" s="131" t="s">
        <v>323</v>
      </c>
      <c r="B58" s="23" t="s">
        <v>322</v>
      </c>
      <c r="C58" s="85">
        <f>C59+C60</f>
        <v>2146</v>
      </c>
      <c r="D58" s="85">
        <f>D59+D60</f>
        <v>2146</v>
      </c>
      <c r="E58" s="85">
        <f t="shared" si="0"/>
        <v>100</v>
      </c>
    </row>
    <row r="59" spans="1:5" ht="15.75">
      <c r="A59" s="131" t="s">
        <v>168</v>
      </c>
      <c r="B59" s="23" t="s">
        <v>121</v>
      </c>
      <c r="C59" s="85">
        <v>2146</v>
      </c>
      <c r="D59" s="85">
        <v>2146</v>
      </c>
      <c r="E59" s="85">
        <f t="shared" si="0"/>
        <v>100</v>
      </c>
    </row>
    <row r="60" spans="1:5" ht="15.75" hidden="1">
      <c r="A60" s="131" t="s">
        <v>320</v>
      </c>
      <c r="B60" s="23" t="s">
        <v>321</v>
      </c>
      <c r="C60" s="85"/>
      <c r="D60" s="85"/>
      <c r="E60" s="85" t="e">
        <f t="shared" si="0"/>
        <v>#DIV/0!</v>
      </c>
    </row>
    <row r="61" spans="1:5" ht="24.75">
      <c r="A61" s="132" t="s">
        <v>286</v>
      </c>
      <c r="B61" s="44" t="s">
        <v>284</v>
      </c>
      <c r="C61" s="107">
        <f>C64</f>
        <v>140</v>
      </c>
      <c r="D61" s="107">
        <f>D64</f>
        <v>140</v>
      </c>
      <c r="E61" s="107">
        <f t="shared" si="0"/>
        <v>100</v>
      </c>
    </row>
    <row r="62" spans="1:5" ht="15.75">
      <c r="A62" s="132" t="s">
        <v>327</v>
      </c>
      <c r="B62" s="44" t="s">
        <v>325</v>
      </c>
      <c r="C62" s="107">
        <f>C63</f>
        <v>140</v>
      </c>
      <c r="D62" s="107">
        <f>D63</f>
        <v>140</v>
      </c>
      <c r="E62" s="107">
        <f t="shared" si="0"/>
        <v>100</v>
      </c>
    </row>
    <row r="63" spans="1:5" ht="15.75">
      <c r="A63" s="131" t="s">
        <v>328</v>
      </c>
      <c r="B63" s="23" t="s">
        <v>326</v>
      </c>
      <c r="C63" s="85">
        <f>C64</f>
        <v>140</v>
      </c>
      <c r="D63" s="85">
        <f>D64</f>
        <v>140</v>
      </c>
      <c r="E63" s="85">
        <f t="shared" si="0"/>
        <v>100</v>
      </c>
    </row>
    <row r="64" spans="1:5" ht="24.75">
      <c r="A64" s="131" t="s">
        <v>324</v>
      </c>
      <c r="B64" s="23" t="s">
        <v>285</v>
      </c>
      <c r="C64" s="85">
        <v>140</v>
      </c>
      <c r="D64" s="85">
        <v>140</v>
      </c>
      <c r="E64" s="85">
        <f t="shared" si="0"/>
        <v>100</v>
      </c>
    </row>
    <row r="65" spans="1:5" ht="27.75" customHeight="1">
      <c r="A65" s="132" t="s">
        <v>48</v>
      </c>
      <c r="B65" s="44" t="s">
        <v>49</v>
      </c>
      <c r="C65" s="107">
        <f>SUM(C66+C68)</f>
        <v>105.3</v>
      </c>
      <c r="D65" s="107">
        <f>SUM(D66+D68)</f>
        <v>105.4</v>
      </c>
      <c r="E65" s="107">
        <f t="shared" si="0"/>
        <v>100.09496676163343</v>
      </c>
    </row>
    <row r="66" spans="1:5" ht="72.75" hidden="1">
      <c r="A66" s="38" t="s">
        <v>111</v>
      </c>
      <c r="B66" s="44" t="s">
        <v>50</v>
      </c>
      <c r="C66" s="107">
        <f>SUM(C67)</f>
        <v>0</v>
      </c>
      <c r="D66" s="107">
        <f>SUM(D67)</f>
        <v>0</v>
      </c>
      <c r="E66" s="107" t="e">
        <f t="shared" si="0"/>
        <v>#DIV/0!</v>
      </c>
    </row>
    <row r="67" spans="1:5" ht="72.75" customHeight="1" hidden="1">
      <c r="A67" s="39" t="s">
        <v>60</v>
      </c>
      <c r="B67" s="23" t="s">
        <v>57</v>
      </c>
      <c r="C67" s="85">
        <v>0</v>
      </c>
      <c r="D67" s="85">
        <v>0</v>
      </c>
      <c r="E67" s="85" t="e">
        <f t="shared" si="0"/>
        <v>#DIV/0!</v>
      </c>
    </row>
    <row r="68" spans="1:5" ht="24.75">
      <c r="A68" s="38" t="s">
        <v>99</v>
      </c>
      <c r="B68" s="44" t="s">
        <v>51</v>
      </c>
      <c r="C68" s="107">
        <f>C69</f>
        <v>105.3</v>
      </c>
      <c r="D68" s="107">
        <f>D69</f>
        <v>105.4</v>
      </c>
      <c r="E68" s="107">
        <f t="shared" si="0"/>
        <v>100.09496676163343</v>
      </c>
    </row>
    <row r="69" spans="1:5" ht="48.75">
      <c r="A69" s="131" t="s">
        <v>119</v>
      </c>
      <c r="B69" s="23" t="s">
        <v>118</v>
      </c>
      <c r="C69" s="85">
        <v>105.3</v>
      </c>
      <c r="D69" s="85">
        <v>105.4</v>
      </c>
      <c r="E69" s="85">
        <f t="shared" si="0"/>
        <v>100.09496676163343</v>
      </c>
    </row>
    <row r="70" spans="1:5" ht="15.75">
      <c r="A70" s="40" t="s">
        <v>21</v>
      </c>
      <c r="B70" s="164" t="s">
        <v>22</v>
      </c>
      <c r="C70" s="107">
        <f>C71+C100+C106</f>
        <v>606.3</v>
      </c>
      <c r="D70" s="107">
        <f>D71+D100+D106</f>
        <v>606.3</v>
      </c>
      <c r="E70" s="107">
        <f t="shared" si="0"/>
        <v>100</v>
      </c>
    </row>
    <row r="71" spans="1:5" ht="36.75">
      <c r="A71" s="165" t="s">
        <v>220</v>
      </c>
      <c r="B71" s="166" t="s">
        <v>221</v>
      </c>
      <c r="C71" s="107">
        <f>C76+C78+C82+C87+C90+C95+C97+C72+C85+C93+C103</f>
        <v>539.1</v>
      </c>
      <c r="D71" s="107">
        <f>D76+D78+D82+D87+D90+D95+D97+D72+D85+D93+D103</f>
        <v>539</v>
      </c>
      <c r="E71" s="107">
        <f t="shared" si="0"/>
        <v>99.98145056575774</v>
      </c>
    </row>
    <row r="72" spans="1:5" ht="48">
      <c r="A72" s="167" t="s">
        <v>289</v>
      </c>
      <c r="B72" s="166" t="s">
        <v>411</v>
      </c>
      <c r="C72" s="107">
        <f>C73+C74+C75</f>
        <v>20.599999999999998</v>
      </c>
      <c r="D72" s="107">
        <f>D73+D74+D75</f>
        <v>20.5</v>
      </c>
      <c r="E72" s="107">
        <f t="shared" si="0"/>
        <v>99.51456310679613</v>
      </c>
    </row>
    <row r="73" spans="1:5" ht="48" customHeight="1">
      <c r="A73" s="168" t="s">
        <v>412</v>
      </c>
      <c r="B73" s="169" t="s">
        <v>288</v>
      </c>
      <c r="C73" s="85">
        <v>16.9</v>
      </c>
      <c r="D73" s="85">
        <v>16.9</v>
      </c>
      <c r="E73" s="85">
        <f t="shared" si="0"/>
        <v>100</v>
      </c>
    </row>
    <row r="74" spans="1:5" ht="51.75" customHeight="1">
      <c r="A74" s="168" t="s">
        <v>412</v>
      </c>
      <c r="B74" s="169" t="s">
        <v>332</v>
      </c>
      <c r="C74" s="85">
        <v>3.7</v>
      </c>
      <c r="D74" s="85">
        <v>3.6</v>
      </c>
      <c r="E74" s="85">
        <f t="shared" si="0"/>
        <v>97.29729729729729</v>
      </c>
    </row>
    <row r="75" spans="1:5" ht="51.75" customHeight="1" hidden="1">
      <c r="A75" s="131" t="s">
        <v>423</v>
      </c>
      <c r="B75" s="23" t="s">
        <v>424</v>
      </c>
      <c r="C75" s="85">
        <v>0</v>
      </c>
      <c r="D75" s="85">
        <v>0</v>
      </c>
      <c r="E75" s="85" t="e">
        <f t="shared" si="0"/>
        <v>#DIV/0!</v>
      </c>
    </row>
    <row r="76" spans="1:5" ht="60.75" hidden="1">
      <c r="A76" s="165" t="s">
        <v>290</v>
      </c>
      <c r="B76" s="221" t="s">
        <v>223</v>
      </c>
      <c r="C76" s="107">
        <f>C77</f>
        <v>0</v>
      </c>
      <c r="D76" s="107">
        <f>D77</f>
        <v>0</v>
      </c>
      <c r="E76" s="107" t="e">
        <f t="shared" si="0"/>
        <v>#DIV/0!</v>
      </c>
    </row>
    <row r="77" spans="1:5" ht="72.75" hidden="1">
      <c r="A77" s="170" t="s">
        <v>222</v>
      </c>
      <c r="B77" s="222" t="s">
        <v>224</v>
      </c>
      <c r="C77" s="85">
        <v>0</v>
      </c>
      <c r="D77" s="85">
        <v>0</v>
      </c>
      <c r="E77" s="85" t="e">
        <f t="shared" si="0"/>
        <v>#DIV/0!</v>
      </c>
    </row>
    <row r="78" spans="1:5" ht="48.75">
      <c r="A78" s="165" t="s">
        <v>225</v>
      </c>
      <c r="B78" s="166" t="s">
        <v>226</v>
      </c>
      <c r="C78" s="107">
        <f>C79+C81+C80</f>
        <v>20</v>
      </c>
      <c r="D78" s="107">
        <f>D79+D81+D80</f>
        <v>20</v>
      </c>
      <c r="E78" s="107">
        <f t="shared" si="0"/>
        <v>100</v>
      </c>
    </row>
    <row r="79" spans="1:5" ht="72.75" hidden="1">
      <c r="A79" s="170" t="s">
        <v>227</v>
      </c>
      <c r="B79" s="169" t="s">
        <v>228</v>
      </c>
      <c r="C79" s="85">
        <v>0</v>
      </c>
      <c r="D79" s="85">
        <v>0</v>
      </c>
      <c r="E79" s="85">
        <v>0</v>
      </c>
    </row>
    <row r="80" spans="1:5" ht="76.5">
      <c r="A80" s="171" t="s">
        <v>333</v>
      </c>
      <c r="B80" s="172" t="s">
        <v>334</v>
      </c>
      <c r="C80" s="85">
        <v>20</v>
      </c>
      <c r="D80" s="85">
        <v>20</v>
      </c>
      <c r="E80" s="85">
        <f t="shared" si="0"/>
        <v>100</v>
      </c>
    </row>
    <row r="81" spans="1:5" ht="60.75" hidden="1">
      <c r="A81" s="170" t="s">
        <v>229</v>
      </c>
      <c r="B81" s="169" t="s">
        <v>230</v>
      </c>
      <c r="C81" s="85">
        <v>0</v>
      </c>
      <c r="D81" s="85">
        <v>0</v>
      </c>
      <c r="E81" s="85" t="e">
        <f t="shared" si="0"/>
        <v>#DIV/0!</v>
      </c>
    </row>
    <row r="82" spans="1:5" ht="48.75">
      <c r="A82" s="165" t="s">
        <v>231</v>
      </c>
      <c r="B82" s="166" t="s">
        <v>232</v>
      </c>
      <c r="C82" s="107">
        <f>C84+C83</f>
        <v>29.2</v>
      </c>
      <c r="D82" s="107">
        <f>D84+D83</f>
        <v>29.2</v>
      </c>
      <c r="E82" s="107">
        <f t="shared" si="0"/>
        <v>100</v>
      </c>
    </row>
    <row r="83" spans="1:5" ht="72">
      <c r="A83" s="173" t="s">
        <v>335</v>
      </c>
      <c r="B83" s="172" t="s">
        <v>336</v>
      </c>
      <c r="C83" s="85">
        <v>29.2</v>
      </c>
      <c r="D83" s="85">
        <v>29.2</v>
      </c>
      <c r="E83" s="85">
        <f t="shared" si="0"/>
        <v>100</v>
      </c>
    </row>
    <row r="84" spans="1:5" ht="61.5" customHeight="1" hidden="1">
      <c r="A84" s="170" t="s">
        <v>233</v>
      </c>
      <c r="B84" s="169" t="s">
        <v>234</v>
      </c>
      <c r="C84" s="85">
        <v>0</v>
      </c>
      <c r="D84" s="85">
        <v>0</v>
      </c>
      <c r="E84" s="85" t="e">
        <f t="shared" si="0"/>
        <v>#DIV/0!</v>
      </c>
    </row>
    <row r="85" spans="1:5" ht="56.25" customHeight="1">
      <c r="A85" s="174" t="s">
        <v>337</v>
      </c>
      <c r="B85" s="175" t="s">
        <v>338</v>
      </c>
      <c r="C85" s="108">
        <f>C86</f>
        <v>9</v>
      </c>
      <c r="D85" s="108">
        <f>D86</f>
        <v>9</v>
      </c>
      <c r="E85" s="107">
        <f t="shared" si="0"/>
        <v>100</v>
      </c>
    </row>
    <row r="86" spans="1:5" ht="60">
      <c r="A86" s="173" t="s">
        <v>339</v>
      </c>
      <c r="B86" s="176" t="s">
        <v>340</v>
      </c>
      <c r="C86" s="109">
        <v>9</v>
      </c>
      <c r="D86" s="109">
        <v>9</v>
      </c>
      <c r="E86" s="85">
        <f t="shared" si="0"/>
        <v>100</v>
      </c>
    </row>
    <row r="87" spans="1:5" ht="60.75">
      <c r="A87" s="177" t="s">
        <v>235</v>
      </c>
      <c r="B87" s="178" t="s">
        <v>236</v>
      </c>
      <c r="C87" s="108">
        <f>C88+C89</f>
        <v>0.8</v>
      </c>
      <c r="D87" s="108">
        <f>D88+D89</f>
        <v>0.9</v>
      </c>
      <c r="E87" s="107">
        <f t="shared" si="0"/>
        <v>112.5</v>
      </c>
    </row>
    <row r="88" spans="1:5" ht="88.5" customHeight="1" hidden="1">
      <c r="A88" s="170" t="s">
        <v>250</v>
      </c>
      <c r="B88" s="169" t="s">
        <v>249</v>
      </c>
      <c r="C88" s="109">
        <v>0</v>
      </c>
      <c r="D88" s="85">
        <v>0</v>
      </c>
      <c r="E88" s="85" t="e">
        <f t="shared" si="0"/>
        <v>#DIV/0!</v>
      </c>
    </row>
    <row r="89" spans="1:5" ht="72.75" customHeight="1">
      <c r="A89" s="170" t="s">
        <v>451</v>
      </c>
      <c r="B89" s="169" t="s">
        <v>370</v>
      </c>
      <c r="C89" s="109">
        <v>0.8</v>
      </c>
      <c r="D89" s="109">
        <v>0.9</v>
      </c>
      <c r="E89" s="85">
        <f t="shared" si="0"/>
        <v>112.5</v>
      </c>
    </row>
    <row r="90" spans="1:5" ht="62.25" customHeight="1">
      <c r="A90" s="165" t="s">
        <v>251</v>
      </c>
      <c r="B90" s="166" t="s">
        <v>252</v>
      </c>
      <c r="C90" s="108">
        <f>C91+C92</f>
        <v>47.8</v>
      </c>
      <c r="D90" s="108">
        <f>D91+D92</f>
        <v>47.8</v>
      </c>
      <c r="E90" s="107">
        <f t="shared" si="0"/>
        <v>100</v>
      </c>
    </row>
    <row r="91" spans="1:5" ht="85.5" customHeight="1">
      <c r="A91" s="170" t="s">
        <v>331</v>
      </c>
      <c r="B91" s="169" t="s">
        <v>253</v>
      </c>
      <c r="C91" s="109">
        <v>7.8</v>
      </c>
      <c r="D91" s="85">
        <v>7.8</v>
      </c>
      <c r="E91" s="85">
        <f t="shared" si="0"/>
        <v>100</v>
      </c>
    </row>
    <row r="92" spans="1:5" ht="85.5" customHeight="1">
      <c r="A92" s="131" t="s">
        <v>423</v>
      </c>
      <c r="B92" s="23" t="s">
        <v>452</v>
      </c>
      <c r="C92" s="109">
        <v>40</v>
      </c>
      <c r="D92" s="109">
        <v>40</v>
      </c>
      <c r="E92" s="85">
        <f t="shared" si="0"/>
        <v>100</v>
      </c>
    </row>
    <row r="93" spans="1:5" ht="53.25" customHeight="1">
      <c r="A93" s="165" t="s">
        <v>399</v>
      </c>
      <c r="B93" s="166" t="s">
        <v>400</v>
      </c>
      <c r="C93" s="108">
        <f>C94</f>
        <v>2.5</v>
      </c>
      <c r="D93" s="108">
        <f>D94</f>
        <v>2.5</v>
      </c>
      <c r="E93" s="107">
        <f t="shared" si="0"/>
        <v>100</v>
      </c>
    </row>
    <row r="94" spans="1:5" ht="74.25" customHeight="1">
      <c r="A94" s="170" t="s">
        <v>398</v>
      </c>
      <c r="B94" s="169" t="s">
        <v>401</v>
      </c>
      <c r="C94" s="109">
        <v>2.5</v>
      </c>
      <c r="D94" s="109">
        <v>2.5</v>
      </c>
      <c r="E94" s="85">
        <f t="shared" si="0"/>
        <v>100</v>
      </c>
    </row>
    <row r="95" spans="1:5" ht="51" customHeight="1">
      <c r="A95" s="165" t="s">
        <v>237</v>
      </c>
      <c r="B95" s="166" t="s">
        <v>238</v>
      </c>
      <c r="C95" s="108">
        <f>C96</f>
        <v>188</v>
      </c>
      <c r="D95" s="108">
        <f>D96</f>
        <v>188</v>
      </c>
      <c r="E95" s="107">
        <f t="shared" si="0"/>
        <v>100</v>
      </c>
    </row>
    <row r="96" spans="1:5" ht="60.75">
      <c r="A96" s="170" t="s">
        <v>239</v>
      </c>
      <c r="B96" s="169" t="s">
        <v>255</v>
      </c>
      <c r="C96" s="109">
        <v>188</v>
      </c>
      <c r="D96" s="85">
        <v>188</v>
      </c>
      <c r="E96" s="85">
        <f t="shared" si="0"/>
        <v>100</v>
      </c>
    </row>
    <row r="97" spans="1:5" ht="60.75">
      <c r="A97" s="165" t="s">
        <v>256</v>
      </c>
      <c r="B97" s="166" t="s">
        <v>257</v>
      </c>
      <c r="C97" s="108">
        <f>C98+C99</f>
        <v>162.7</v>
      </c>
      <c r="D97" s="108">
        <f>D98+D99</f>
        <v>162.6</v>
      </c>
      <c r="E97" s="107">
        <f t="shared" si="0"/>
        <v>99.93853718500307</v>
      </c>
    </row>
    <row r="98" spans="1:5" ht="72.75">
      <c r="A98" s="170" t="s">
        <v>258</v>
      </c>
      <c r="B98" s="169" t="s">
        <v>259</v>
      </c>
      <c r="C98" s="109">
        <v>159.1</v>
      </c>
      <c r="D98" s="85">
        <v>159.1</v>
      </c>
      <c r="E98" s="85">
        <f t="shared" si="0"/>
        <v>100</v>
      </c>
    </row>
    <row r="99" spans="1:5" ht="72.75">
      <c r="A99" s="170" t="s">
        <v>258</v>
      </c>
      <c r="B99" s="169" t="s">
        <v>341</v>
      </c>
      <c r="C99" s="109">
        <v>3.6</v>
      </c>
      <c r="D99" s="109">
        <v>3.5</v>
      </c>
      <c r="E99" s="85">
        <f t="shared" si="0"/>
        <v>97.22222222222221</v>
      </c>
    </row>
    <row r="100" spans="1:5" ht="96.75" hidden="1">
      <c r="A100" s="40" t="s">
        <v>240</v>
      </c>
      <c r="B100" s="166" t="s">
        <v>241</v>
      </c>
      <c r="C100" s="108">
        <f>C101</f>
        <v>0</v>
      </c>
      <c r="D100" s="108">
        <f>D101</f>
        <v>0</v>
      </c>
      <c r="E100" s="107" t="e">
        <f t="shared" si="0"/>
        <v>#DIV/0!</v>
      </c>
    </row>
    <row r="101" spans="1:5" ht="63.75" customHeight="1" hidden="1">
      <c r="A101" s="41" t="s">
        <v>260</v>
      </c>
      <c r="B101" s="169" t="s">
        <v>242</v>
      </c>
      <c r="C101" s="109">
        <f>C102</f>
        <v>0</v>
      </c>
      <c r="D101" s="109">
        <f>D102</f>
        <v>0</v>
      </c>
      <c r="E101" s="85" t="e">
        <f t="shared" si="0"/>
        <v>#DIV/0!</v>
      </c>
    </row>
    <row r="102" spans="1:5" ht="61.5" customHeight="1" hidden="1">
      <c r="A102" s="41" t="s">
        <v>291</v>
      </c>
      <c r="B102" s="46" t="s">
        <v>243</v>
      </c>
      <c r="C102" s="109">
        <v>0</v>
      </c>
      <c r="D102" s="85">
        <v>0</v>
      </c>
      <c r="E102" s="85" t="e">
        <f t="shared" si="0"/>
        <v>#DIV/0!</v>
      </c>
    </row>
    <row r="103" spans="1:5" ht="61.5" customHeight="1">
      <c r="A103" s="121" t="s">
        <v>240</v>
      </c>
      <c r="B103" s="166" t="s">
        <v>241</v>
      </c>
      <c r="C103" s="108">
        <f>C104</f>
        <v>58.5</v>
      </c>
      <c r="D103" s="108">
        <f>D104</f>
        <v>58.5</v>
      </c>
      <c r="E103" s="85">
        <f t="shared" si="0"/>
        <v>100</v>
      </c>
    </row>
    <row r="104" spans="1:5" ht="61.5" customHeight="1">
      <c r="A104" s="111" t="s">
        <v>295</v>
      </c>
      <c r="B104" s="19" t="s">
        <v>296</v>
      </c>
      <c r="C104" s="109">
        <f>C105</f>
        <v>58.5</v>
      </c>
      <c r="D104" s="109">
        <f>D105</f>
        <v>58.5</v>
      </c>
      <c r="E104" s="85">
        <f t="shared" si="0"/>
        <v>100</v>
      </c>
    </row>
    <row r="105" spans="1:5" ht="61.5" customHeight="1">
      <c r="A105" s="111" t="s">
        <v>295</v>
      </c>
      <c r="B105" s="19" t="s">
        <v>469</v>
      </c>
      <c r="C105" s="109">
        <v>58.5</v>
      </c>
      <c r="D105" s="109">
        <v>58.5</v>
      </c>
      <c r="E105" s="85">
        <f t="shared" si="0"/>
        <v>100</v>
      </c>
    </row>
    <row r="106" spans="1:5" ht="24.75">
      <c r="A106" s="40" t="s">
        <v>261</v>
      </c>
      <c r="B106" s="179" t="s">
        <v>244</v>
      </c>
      <c r="C106" s="108">
        <f>C109+C107+C117</f>
        <v>67.19999999999999</v>
      </c>
      <c r="D106" s="108">
        <f>D109+D107+D117</f>
        <v>67.30000000000001</v>
      </c>
      <c r="E106" s="107">
        <f t="shared" si="0"/>
        <v>100.14880952380956</v>
      </c>
    </row>
    <row r="107" spans="1:5" ht="84.75">
      <c r="A107" s="40" t="s">
        <v>468</v>
      </c>
      <c r="B107" s="166" t="s">
        <v>467</v>
      </c>
      <c r="C107" s="108">
        <f>C108</f>
        <v>29.4</v>
      </c>
      <c r="D107" s="108">
        <f>D108</f>
        <v>29.4</v>
      </c>
      <c r="E107" s="107">
        <f t="shared" si="0"/>
        <v>100</v>
      </c>
    </row>
    <row r="108" spans="1:5" ht="72.75">
      <c r="A108" s="41" t="s">
        <v>468</v>
      </c>
      <c r="B108" s="169" t="s">
        <v>467</v>
      </c>
      <c r="C108" s="109">
        <v>29.4</v>
      </c>
      <c r="D108" s="109">
        <v>29.4</v>
      </c>
      <c r="E108" s="85">
        <f t="shared" si="0"/>
        <v>100</v>
      </c>
    </row>
    <row r="109" spans="1:5" ht="60.75">
      <c r="A109" s="40" t="s">
        <v>330</v>
      </c>
      <c r="B109" s="179" t="s">
        <v>246</v>
      </c>
      <c r="C109" s="108">
        <f>C111+C112+C116+C115+C110+C114+C113</f>
        <v>37.8</v>
      </c>
      <c r="D109" s="108">
        <f>D111+D112+D116+D115+D110+D114+D113</f>
        <v>37.900000000000006</v>
      </c>
      <c r="E109" s="107">
        <f t="shared" si="0"/>
        <v>100.26455026455028</v>
      </c>
    </row>
    <row r="110" spans="1:5" ht="60.75" customHeight="1" hidden="1">
      <c r="A110" s="223" t="s">
        <v>292</v>
      </c>
      <c r="B110" s="222" t="s">
        <v>342</v>
      </c>
      <c r="C110" s="109">
        <v>0</v>
      </c>
      <c r="D110" s="85">
        <v>0</v>
      </c>
      <c r="E110" s="85" t="e">
        <f>D110/C110*100</f>
        <v>#DIV/0!</v>
      </c>
    </row>
    <row r="111" spans="1:5" ht="64.5" customHeight="1">
      <c r="A111" s="41" t="s">
        <v>292</v>
      </c>
      <c r="B111" s="169" t="s">
        <v>247</v>
      </c>
      <c r="C111" s="109">
        <v>27</v>
      </c>
      <c r="D111" s="85">
        <v>27.1</v>
      </c>
      <c r="E111" s="85">
        <f t="shared" si="0"/>
        <v>100.37037037037038</v>
      </c>
    </row>
    <row r="112" spans="1:5" ht="48.75" hidden="1">
      <c r="A112" s="41" t="s">
        <v>294</v>
      </c>
      <c r="B112" s="169" t="s">
        <v>262</v>
      </c>
      <c r="C112" s="109"/>
      <c r="D112" s="85"/>
      <c r="E112" s="85" t="e">
        <f t="shared" si="0"/>
        <v>#DIV/0!</v>
      </c>
    </row>
    <row r="113" spans="1:5" ht="48.75" hidden="1">
      <c r="A113" s="41" t="s">
        <v>294</v>
      </c>
      <c r="B113" s="169" t="s">
        <v>402</v>
      </c>
      <c r="C113" s="109"/>
      <c r="D113" s="85"/>
      <c r="E113" s="85" t="e">
        <f>D113/C113*100</f>
        <v>#DIV/0!</v>
      </c>
    </row>
    <row r="114" spans="1:5" ht="48" customHeight="1" hidden="1">
      <c r="A114" s="41" t="s">
        <v>294</v>
      </c>
      <c r="B114" s="169" t="s">
        <v>343</v>
      </c>
      <c r="C114" s="109"/>
      <c r="D114" s="85"/>
      <c r="E114" s="85" t="e">
        <f>D114/C114*100</f>
        <v>#DIV/0!</v>
      </c>
    </row>
    <row r="115" spans="1:5" ht="72.75" hidden="1">
      <c r="A115" s="41" t="s">
        <v>468</v>
      </c>
      <c r="B115" s="169" t="s">
        <v>467</v>
      </c>
      <c r="C115" s="109"/>
      <c r="D115" s="85"/>
      <c r="E115" s="85" t="e">
        <f t="shared" si="0"/>
        <v>#DIV/0!</v>
      </c>
    </row>
    <row r="116" spans="1:5" ht="60.75">
      <c r="A116" s="41" t="s">
        <v>293</v>
      </c>
      <c r="B116" s="169" t="s">
        <v>248</v>
      </c>
      <c r="C116" s="109">
        <v>10.8</v>
      </c>
      <c r="D116" s="85">
        <v>10.8</v>
      </c>
      <c r="E116" s="85">
        <f t="shared" si="0"/>
        <v>100</v>
      </c>
    </row>
    <row r="117" spans="1:5" ht="48.75" customHeight="1" hidden="1">
      <c r="A117" s="132" t="s">
        <v>427</v>
      </c>
      <c r="B117" s="44" t="s">
        <v>425</v>
      </c>
      <c r="C117" s="107">
        <f>C118</f>
        <v>0</v>
      </c>
      <c r="D117" s="107">
        <f>D118</f>
        <v>0</v>
      </c>
      <c r="E117" s="107" t="e">
        <f t="shared" si="0"/>
        <v>#DIV/0!</v>
      </c>
    </row>
    <row r="118" spans="1:5" ht="36.75" hidden="1">
      <c r="A118" s="131" t="s">
        <v>383</v>
      </c>
      <c r="B118" s="23" t="s">
        <v>426</v>
      </c>
      <c r="C118" s="85">
        <v>0</v>
      </c>
      <c r="D118" s="85">
        <v>0</v>
      </c>
      <c r="E118" s="85" t="e">
        <f t="shared" si="0"/>
        <v>#DIV/0!</v>
      </c>
    </row>
    <row r="119" spans="1:5" ht="15.75" hidden="1">
      <c r="A119" s="132" t="s">
        <v>417</v>
      </c>
      <c r="B119" s="44" t="s">
        <v>300</v>
      </c>
      <c r="C119" s="107">
        <f>C120</f>
        <v>0</v>
      </c>
      <c r="D119" s="107">
        <f>D120</f>
        <v>0</v>
      </c>
      <c r="E119" s="107">
        <v>0</v>
      </c>
    </row>
    <row r="120" spans="1:5" ht="15.75" hidden="1">
      <c r="A120" s="131" t="s">
        <v>301</v>
      </c>
      <c r="B120" s="23" t="s">
        <v>303</v>
      </c>
      <c r="C120" s="85">
        <f>C121</f>
        <v>0</v>
      </c>
      <c r="D120" s="85">
        <f>D121</f>
        <v>0</v>
      </c>
      <c r="E120" s="85">
        <v>0</v>
      </c>
    </row>
    <row r="121" spans="1:5" ht="24.75" hidden="1">
      <c r="A121" s="131" t="s">
        <v>418</v>
      </c>
      <c r="B121" s="23" t="s">
        <v>419</v>
      </c>
      <c r="C121" s="85">
        <v>0</v>
      </c>
      <c r="D121" s="85">
        <v>0</v>
      </c>
      <c r="E121" s="85">
        <v>0</v>
      </c>
    </row>
    <row r="122" spans="1:5" ht="21" customHeight="1">
      <c r="A122" s="132" t="s">
        <v>69</v>
      </c>
      <c r="B122" s="20" t="s">
        <v>80</v>
      </c>
      <c r="C122" s="107">
        <f>C123+C200</f>
        <v>295477.99999999994</v>
      </c>
      <c r="D122" s="107">
        <f>D123+D200</f>
        <v>289488.30000000005</v>
      </c>
      <c r="E122" s="107">
        <f t="shared" si="0"/>
        <v>97.97287784538953</v>
      </c>
    </row>
    <row r="123" spans="1:5" ht="36.75">
      <c r="A123" s="132" t="s">
        <v>81</v>
      </c>
      <c r="B123" s="20" t="s">
        <v>82</v>
      </c>
      <c r="C123" s="107">
        <f>C124+C130+C152+C181+C197</f>
        <v>295477.99999999994</v>
      </c>
      <c r="D123" s="107">
        <f>D124+D130+D152+D181+D197</f>
        <v>289543.9</v>
      </c>
      <c r="E123" s="107">
        <f t="shared" si="0"/>
        <v>97.99169481315025</v>
      </c>
    </row>
    <row r="124" spans="1:5" ht="24.75" hidden="1">
      <c r="A124" s="132" t="s">
        <v>169</v>
      </c>
      <c r="B124" s="20" t="s">
        <v>151</v>
      </c>
      <c r="C124" s="107">
        <f>C125</f>
        <v>0</v>
      </c>
      <c r="D124" s="107">
        <f>D125</f>
        <v>0</v>
      </c>
      <c r="E124" s="107" t="e">
        <f t="shared" si="0"/>
        <v>#DIV/0!</v>
      </c>
    </row>
    <row r="125" spans="1:5" ht="24" customHeight="1" hidden="1">
      <c r="A125" s="180" t="s">
        <v>305</v>
      </c>
      <c r="B125" s="181" t="s">
        <v>344</v>
      </c>
      <c r="C125" s="182">
        <f>C126+C127+C128+C129</f>
        <v>0</v>
      </c>
      <c r="D125" s="182">
        <f>D126+D127+D128+D129</f>
        <v>0</v>
      </c>
      <c r="E125" s="107" t="e">
        <f t="shared" si="0"/>
        <v>#DIV/0!</v>
      </c>
    </row>
    <row r="126" spans="1:5" ht="36.75" customHeight="1" hidden="1">
      <c r="A126" s="133" t="s">
        <v>345</v>
      </c>
      <c r="B126" s="172" t="s">
        <v>346</v>
      </c>
      <c r="C126" s="183">
        <v>0</v>
      </c>
      <c r="D126" s="85">
        <v>0</v>
      </c>
      <c r="E126" s="85" t="e">
        <f t="shared" si="0"/>
        <v>#DIV/0!</v>
      </c>
    </row>
    <row r="127" spans="1:5" ht="38.25" customHeight="1" hidden="1">
      <c r="A127" s="133" t="s">
        <v>347</v>
      </c>
      <c r="B127" s="172" t="s">
        <v>346</v>
      </c>
      <c r="C127" s="183">
        <v>0</v>
      </c>
      <c r="D127" s="85">
        <v>0</v>
      </c>
      <c r="E127" s="85" t="e">
        <f t="shared" si="0"/>
        <v>#DIV/0!</v>
      </c>
    </row>
    <row r="128" spans="1:5" ht="36" customHeight="1" hidden="1">
      <c r="A128" s="133" t="s">
        <v>391</v>
      </c>
      <c r="B128" s="172" t="s">
        <v>346</v>
      </c>
      <c r="C128" s="183">
        <v>0</v>
      </c>
      <c r="D128" s="85">
        <v>0</v>
      </c>
      <c r="E128" s="85" t="e">
        <f t="shared" si="0"/>
        <v>#DIV/0!</v>
      </c>
    </row>
    <row r="129" spans="1:5" ht="36" customHeight="1" hidden="1">
      <c r="A129" s="133" t="s">
        <v>348</v>
      </c>
      <c r="B129" s="172" t="s">
        <v>346</v>
      </c>
      <c r="C129" s="184">
        <v>0</v>
      </c>
      <c r="D129" s="185">
        <v>0</v>
      </c>
      <c r="E129" s="85" t="e">
        <f t="shared" si="0"/>
        <v>#DIV/0!</v>
      </c>
    </row>
    <row r="130" spans="1:5" ht="27" customHeight="1">
      <c r="A130" s="186" t="s">
        <v>92</v>
      </c>
      <c r="B130" s="187" t="s">
        <v>160</v>
      </c>
      <c r="C130" s="188">
        <f>C131+C133+C137+C140+C135</f>
        <v>80230.3</v>
      </c>
      <c r="D130" s="188">
        <f>D131+D133+D137+D140+D135</f>
        <v>80139.50000000001</v>
      </c>
      <c r="E130" s="107">
        <f t="shared" si="0"/>
        <v>99.88682580022761</v>
      </c>
    </row>
    <row r="131" spans="1:5" ht="63" customHeight="1">
      <c r="A131" s="132" t="s">
        <v>171</v>
      </c>
      <c r="B131" s="20" t="s">
        <v>152</v>
      </c>
      <c r="C131" s="107">
        <f>C132</f>
        <v>19015</v>
      </c>
      <c r="D131" s="107">
        <f>D132</f>
        <v>18924.2</v>
      </c>
      <c r="E131" s="107">
        <f t="shared" si="0"/>
        <v>99.5224822508546</v>
      </c>
    </row>
    <row r="132" spans="1:5" ht="48" customHeight="1">
      <c r="A132" s="131" t="s">
        <v>140</v>
      </c>
      <c r="B132" s="19" t="s">
        <v>172</v>
      </c>
      <c r="C132" s="85">
        <v>19015</v>
      </c>
      <c r="D132" s="85">
        <v>18924.2</v>
      </c>
      <c r="E132" s="85">
        <f t="shared" si="0"/>
        <v>99.5224822508546</v>
      </c>
    </row>
    <row r="133" spans="1:5" ht="54" customHeight="1">
      <c r="A133" s="189" t="s">
        <v>375</v>
      </c>
      <c r="B133" s="190" t="s">
        <v>377</v>
      </c>
      <c r="C133" s="107">
        <f>C134</f>
        <v>6044.9</v>
      </c>
      <c r="D133" s="107">
        <f>D134</f>
        <v>6044.9</v>
      </c>
      <c r="E133" s="107">
        <f t="shared" si="0"/>
        <v>100</v>
      </c>
    </row>
    <row r="134" spans="1:5" ht="64.5" customHeight="1">
      <c r="A134" s="191" t="s">
        <v>403</v>
      </c>
      <c r="B134" s="192" t="s">
        <v>378</v>
      </c>
      <c r="C134" s="85">
        <v>6044.9</v>
      </c>
      <c r="D134" s="85">
        <v>6044.9</v>
      </c>
      <c r="E134" s="85">
        <f t="shared" si="0"/>
        <v>100</v>
      </c>
    </row>
    <row r="135" spans="1:5" ht="33.75" customHeight="1">
      <c r="A135" s="134" t="s">
        <v>428</v>
      </c>
      <c r="B135" s="20" t="s">
        <v>429</v>
      </c>
      <c r="C135" s="107">
        <f>C136</f>
        <v>7343.7</v>
      </c>
      <c r="D135" s="107">
        <f>D136</f>
        <v>7343.7</v>
      </c>
      <c r="E135" s="85">
        <f t="shared" si="0"/>
        <v>100</v>
      </c>
    </row>
    <row r="136" spans="1:5" ht="33.75" customHeight="1">
      <c r="A136" s="135" t="s">
        <v>430</v>
      </c>
      <c r="B136" s="19" t="s">
        <v>431</v>
      </c>
      <c r="C136" s="85">
        <v>7343.7</v>
      </c>
      <c r="D136" s="85">
        <v>7343.7</v>
      </c>
      <c r="E136" s="85">
        <f t="shared" si="0"/>
        <v>100</v>
      </c>
    </row>
    <row r="137" spans="1:5" ht="24.75">
      <c r="A137" s="186" t="s">
        <v>177</v>
      </c>
      <c r="B137" s="20" t="s">
        <v>178</v>
      </c>
      <c r="C137" s="107">
        <f>C138+C139</f>
        <v>1999.9</v>
      </c>
      <c r="D137" s="107">
        <f>D138+D139</f>
        <v>1999.9</v>
      </c>
      <c r="E137" s="107">
        <f t="shared" si="0"/>
        <v>100</v>
      </c>
    </row>
    <row r="138" spans="1:5" ht="35.25" customHeight="1">
      <c r="A138" s="95" t="s">
        <v>454</v>
      </c>
      <c r="B138" s="19" t="s">
        <v>179</v>
      </c>
      <c r="C138" s="85">
        <v>1999.9</v>
      </c>
      <c r="D138" s="85">
        <v>1999.9</v>
      </c>
      <c r="E138" s="85">
        <f t="shared" si="0"/>
        <v>100</v>
      </c>
    </row>
    <row r="139" spans="1:5" ht="24" customHeight="1" hidden="1">
      <c r="A139" s="133" t="s">
        <v>404</v>
      </c>
      <c r="B139" s="19" t="s">
        <v>179</v>
      </c>
      <c r="C139" s="85"/>
      <c r="D139" s="85"/>
      <c r="E139" s="85" t="e">
        <f>D139/C139*100</f>
        <v>#DIV/0!</v>
      </c>
    </row>
    <row r="140" spans="1:5" ht="18" customHeight="1">
      <c r="A140" s="132" t="s">
        <v>74</v>
      </c>
      <c r="B140" s="20" t="s">
        <v>158</v>
      </c>
      <c r="C140" s="107">
        <f>SUM(C141:C151)</f>
        <v>45826.80000000001</v>
      </c>
      <c r="D140" s="107">
        <f>SUM(D141:D151)</f>
        <v>45826.80000000001</v>
      </c>
      <c r="E140" s="107">
        <f t="shared" si="0"/>
        <v>100</v>
      </c>
    </row>
    <row r="141" spans="1:5" ht="24">
      <c r="A141" s="136" t="s">
        <v>432</v>
      </c>
      <c r="B141" s="19" t="s">
        <v>154</v>
      </c>
      <c r="C141" s="85">
        <v>19767</v>
      </c>
      <c r="D141" s="85">
        <v>19767</v>
      </c>
      <c r="E141" s="85">
        <f t="shared" si="0"/>
        <v>100</v>
      </c>
    </row>
    <row r="142" spans="1:5" ht="36.75" customHeight="1">
      <c r="A142" s="131" t="s">
        <v>433</v>
      </c>
      <c r="B142" s="19" t="s">
        <v>154</v>
      </c>
      <c r="C142" s="85">
        <v>1125.5</v>
      </c>
      <c r="D142" s="85">
        <v>1125.5</v>
      </c>
      <c r="E142" s="85">
        <f t="shared" si="0"/>
        <v>100</v>
      </c>
    </row>
    <row r="143" spans="1:5" ht="25.5" customHeight="1">
      <c r="A143" s="131" t="s">
        <v>434</v>
      </c>
      <c r="B143" s="19" t="s">
        <v>154</v>
      </c>
      <c r="C143" s="85">
        <v>4339.2</v>
      </c>
      <c r="D143" s="85">
        <v>4339.2</v>
      </c>
      <c r="E143" s="85">
        <f t="shared" si="0"/>
        <v>100</v>
      </c>
    </row>
    <row r="144" spans="1:5" ht="33.75" customHeight="1">
      <c r="A144" s="131" t="s">
        <v>435</v>
      </c>
      <c r="B144" s="19" t="s">
        <v>154</v>
      </c>
      <c r="C144" s="85">
        <v>4000</v>
      </c>
      <c r="D144" s="85">
        <v>4000</v>
      </c>
      <c r="E144" s="85">
        <f t="shared" si="0"/>
        <v>100</v>
      </c>
    </row>
    <row r="145" spans="1:5" ht="60" customHeight="1">
      <c r="A145" s="136" t="s">
        <v>436</v>
      </c>
      <c r="B145" s="19" t="s">
        <v>154</v>
      </c>
      <c r="C145" s="85">
        <v>982.9</v>
      </c>
      <c r="D145" s="85">
        <v>982.9</v>
      </c>
      <c r="E145" s="85">
        <f t="shared" si="0"/>
        <v>100</v>
      </c>
    </row>
    <row r="146" spans="1:5" ht="60.75">
      <c r="A146" s="131" t="s">
        <v>405</v>
      </c>
      <c r="B146" s="19" t="s">
        <v>154</v>
      </c>
      <c r="C146" s="85">
        <v>5000</v>
      </c>
      <c r="D146" s="85">
        <v>5000</v>
      </c>
      <c r="E146" s="85">
        <f t="shared" si="0"/>
        <v>100</v>
      </c>
    </row>
    <row r="147" spans="1:5" ht="72.75">
      <c r="A147" s="131" t="s">
        <v>437</v>
      </c>
      <c r="B147" s="19" t="s">
        <v>154</v>
      </c>
      <c r="C147" s="193">
        <v>1000</v>
      </c>
      <c r="D147" s="193">
        <v>1000</v>
      </c>
      <c r="E147" s="85">
        <f t="shared" si="0"/>
        <v>100</v>
      </c>
    </row>
    <row r="148" spans="1:5" ht="60.75">
      <c r="A148" s="131" t="s">
        <v>438</v>
      </c>
      <c r="B148" s="19" t="s">
        <v>154</v>
      </c>
      <c r="C148" s="85">
        <v>1000</v>
      </c>
      <c r="D148" s="193">
        <v>1000</v>
      </c>
      <c r="E148" s="85">
        <f t="shared" si="0"/>
        <v>100</v>
      </c>
    </row>
    <row r="149" spans="1:5" ht="48.75">
      <c r="A149" s="131" t="s">
        <v>439</v>
      </c>
      <c r="B149" s="176" t="s">
        <v>154</v>
      </c>
      <c r="C149" s="194">
        <v>5400</v>
      </c>
      <c r="D149" s="194">
        <v>5400</v>
      </c>
      <c r="E149" s="196">
        <f t="shared" si="0"/>
        <v>100</v>
      </c>
    </row>
    <row r="150" spans="1:5" ht="36.75">
      <c r="A150" s="131" t="s">
        <v>97</v>
      </c>
      <c r="B150" s="176" t="s">
        <v>154</v>
      </c>
      <c r="C150" s="195">
        <v>2272.3</v>
      </c>
      <c r="D150" s="195">
        <v>2272.3</v>
      </c>
      <c r="E150" s="196">
        <f t="shared" si="0"/>
        <v>100</v>
      </c>
    </row>
    <row r="151" spans="1:5" ht="60.75">
      <c r="A151" s="131" t="s">
        <v>440</v>
      </c>
      <c r="B151" s="176" t="s">
        <v>154</v>
      </c>
      <c r="C151" s="184">
        <v>939.9</v>
      </c>
      <c r="D151" s="197">
        <v>939.9</v>
      </c>
      <c r="E151" s="196">
        <f t="shared" si="0"/>
        <v>100</v>
      </c>
    </row>
    <row r="152" spans="1:5" ht="24.75">
      <c r="A152" s="186" t="s">
        <v>86</v>
      </c>
      <c r="B152" s="187" t="s">
        <v>147</v>
      </c>
      <c r="C152" s="188">
        <f>C153+C155+C170+C173+C177+C179+C175</f>
        <v>185732.09999999998</v>
      </c>
      <c r="D152" s="188">
        <f>D153+D155+D170+D173+D177+D179+D175</f>
        <v>182864.30000000005</v>
      </c>
      <c r="E152" s="107">
        <f t="shared" si="0"/>
        <v>98.45594811020824</v>
      </c>
    </row>
    <row r="153" spans="1:5" ht="36.75">
      <c r="A153" s="132" t="s">
        <v>180</v>
      </c>
      <c r="B153" s="20" t="s">
        <v>181</v>
      </c>
      <c r="C153" s="107">
        <f>C154</f>
        <v>9624.4</v>
      </c>
      <c r="D153" s="107">
        <f>D154</f>
        <v>8815.2</v>
      </c>
      <c r="E153" s="107">
        <f t="shared" si="0"/>
        <v>91.59220315032627</v>
      </c>
    </row>
    <row r="154" spans="1:5" ht="87.75" customHeight="1">
      <c r="A154" s="131" t="s">
        <v>182</v>
      </c>
      <c r="B154" s="23" t="s">
        <v>156</v>
      </c>
      <c r="C154" s="193">
        <v>9624.4</v>
      </c>
      <c r="D154" s="193">
        <v>8815.2</v>
      </c>
      <c r="E154" s="85">
        <f>D154/C154*100</f>
        <v>91.59220315032627</v>
      </c>
    </row>
    <row r="155" spans="1:5" ht="27" customHeight="1">
      <c r="A155" s="132" t="s">
        <v>93</v>
      </c>
      <c r="B155" s="20" t="s">
        <v>183</v>
      </c>
      <c r="C155" s="107">
        <f>SUM(C156:C169)</f>
        <v>168058.4</v>
      </c>
      <c r="D155" s="107">
        <f>SUM(D156:D169)</f>
        <v>166149.60000000003</v>
      </c>
      <c r="E155" s="107">
        <f t="shared" si="0"/>
        <v>98.86420434801238</v>
      </c>
    </row>
    <row r="156" spans="1:5" ht="49.5" customHeight="1">
      <c r="A156" s="131" t="s">
        <v>122</v>
      </c>
      <c r="B156" s="23" t="s">
        <v>137</v>
      </c>
      <c r="C156" s="193">
        <v>13926.2</v>
      </c>
      <c r="D156" s="193">
        <v>13066.2</v>
      </c>
      <c r="E156" s="85">
        <f aca="true" t="shared" si="1" ref="E156:E202">D156/C156*100</f>
        <v>93.82458962243828</v>
      </c>
    </row>
    <row r="157" spans="1:5" ht="49.5" customHeight="1">
      <c r="A157" s="131" t="s">
        <v>123</v>
      </c>
      <c r="B157" s="23" t="s">
        <v>137</v>
      </c>
      <c r="C157" s="193">
        <v>134534.5</v>
      </c>
      <c r="D157" s="193">
        <v>134053.1</v>
      </c>
      <c r="E157" s="85">
        <f t="shared" si="1"/>
        <v>99.64217356886152</v>
      </c>
    </row>
    <row r="158" spans="1:5" ht="48.75">
      <c r="A158" s="131" t="s">
        <v>441</v>
      </c>
      <c r="B158" s="23" t="s">
        <v>137</v>
      </c>
      <c r="C158" s="193">
        <v>7904.9</v>
      </c>
      <c r="D158" s="193">
        <v>7931</v>
      </c>
      <c r="E158" s="85">
        <f t="shared" si="1"/>
        <v>100.3301749547749</v>
      </c>
    </row>
    <row r="159" spans="1:5" ht="39.75" customHeight="1">
      <c r="A159" s="137" t="s">
        <v>95</v>
      </c>
      <c r="B159" s="23" t="s">
        <v>137</v>
      </c>
      <c r="C159" s="193">
        <v>5166.5</v>
      </c>
      <c r="D159" s="193">
        <v>5166.5</v>
      </c>
      <c r="E159" s="85">
        <f t="shared" si="1"/>
        <v>100</v>
      </c>
    </row>
    <row r="160" spans="1:5" ht="48.75">
      <c r="A160" s="131" t="s">
        <v>136</v>
      </c>
      <c r="B160" s="23" t="s">
        <v>137</v>
      </c>
      <c r="C160" s="193">
        <v>86.4</v>
      </c>
      <c r="D160" s="193">
        <v>86.4</v>
      </c>
      <c r="E160" s="85">
        <f t="shared" si="1"/>
        <v>100</v>
      </c>
    </row>
    <row r="161" spans="1:5" ht="49.5" customHeight="1">
      <c r="A161" s="138" t="s">
        <v>184</v>
      </c>
      <c r="B161" s="23" t="s">
        <v>137</v>
      </c>
      <c r="C161" s="193">
        <v>751.9</v>
      </c>
      <c r="D161" s="193">
        <v>583.1</v>
      </c>
      <c r="E161" s="85">
        <f t="shared" si="1"/>
        <v>77.55020614443411</v>
      </c>
    </row>
    <row r="162" spans="1:5" ht="72.75">
      <c r="A162" s="138" t="s">
        <v>442</v>
      </c>
      <c r="B162" s="23" t="s">
        <v>137</v>
      </c>
      <c r="C162" s="193">
        <v>31</v>
      </c>
      <c r="D162" s="193">
        <v>31</v>
      </c>
      <c r="E162" s="85">
        <f t="shared" si="1"/>
        <v>100</v>
      </c>
    </row>
    <row r="163" spans="1:5" ht="72" customHeight="1">
      <c r="A163" s="138" t="s">
        <v>138</v>
      </c>
      <c r="B163" s="23" t="s">
        <v>137</v>
      </c>
      <c r="C163" s="193">
        <v>3384</v>
      </c>
      <c r="D163" s="193">
        <v>2985.7</v>
      </c>
      <c r="E163" s="85">
        <f t="shared" si="1"/>
        <v>88.22990543735224</v>
      </c>
    </row>
    <row r="164" spans="1:5" ht="36">
      <c r="A164" s="139" t="s">
        <v>443</v>
      </c>
      <c r="B164" s="23" t="s">
        <v>137</v>
      </c>
      <c r="C164" s="193">
        <v>328</v>
      </c>
      <c r="D164" s="193">
        <v>328</v>
      </c>
      <c r="E164" s="85">
        <f t="shared" si="1"/>
        <v>100</v>
      </c>
    </row>
    <row r="165" spans="1:5" ht="37.5" customHeight="1">
      <c r="A165" s="140" t="s">
        <v>186</v>
      </c>
      <c r="B165" s="23" t="s">
        <v>185</v>
      </c>
      <c r="C165" s="193">
        <v>307.7</v>
      </c>
      <c r="D165" s="193">
        <v>307.7</v>
      </c>
      <c r="E165" s="85">
        <f t="shared" si="1"/>
        <v>100</v>
      </c>
    </row>
    <row r="166" spans="1:5" ht="48.75">
      <c r="A166" s="138" t="s">
        <v>444</v>
      </c>
      <c r="B166" s="23" t="s">
        <v>185</v>
      </c>
      <c r="C166" s="193">
        <v>464</v>
      </c>
      <c r="D166" s="193">
        <v>464</v>
      </c>
      <c r="E166" s="85">
        <f t="shared" si="1"/>
        <v>100</v>
      </c>
    </row>
    <row r="167" spans="1:5" ht="59.25" customHeight="1">
      <c r="A167" s="138" t="s">
        <v>445</v>
      </c>
      <c r="B167" s="23" t="s">
        <v>137</v>
      </c>
      <c r="C167" s="193">
        <v>143.5</v>
      </c>
      <c r="D167" s="193">
        <v>143.5</v>
      </c>
      <c r="E167" s="85">
        <f t="shared" si="1"/>
        <v>100</v>
      </c>
    </row>
    <row r="168" spans="1:5" ht="37.5" customHeight="1">
      <c r="A168" s="137" t="s">
        <v>446</v>
      </c>
      <c r="B168" s="23" t="s">
        <v>187</v>
      </c>
      <c r="C168" s="193">
        <v>1003.4</v>
      </c>
      <c r="D168" s="193">
        <v>1003.4</v>
      </c>
      <c r="E168" s="85">
        <f t="shared" si="1"/>
        <v>100</v>
      </c>
    </row>
    <row r="169" spans="1:5" ht="60">
      <c r="A169" s="137" t="s">
        <v>447</v>
      </c>
      <c r="B169" s="23" t="s">
        <v>137</v>
      </c>
      <c r="C169" s="193">
        <v>26.4</v>
      </c>
      <c r="D169" s="193">
        <v>0</v>
      </c>
      <c r="E169" s="85">
        <f t="shared" si="1"/>
        <v>0</v>
      </c>
    </row>
    <row r="170" spans="1:5" ht="36">
      <c r="A170" s="198" t="s">
        <v>188</v>
      </c>
      <c r="B170" s="44" t="s">
        <v>189</v>
      </c>
      <c r="C170" s="199">
        <f>C171+C172</f>
        <v>6741.299999999999</v>
      </c>
      <c r="D170" s="199">
        <f>D171+D172</f>
        <v>6591.5</v>
      </c>
      <c r="E170" s="107">
        <f t="shared" si="1"/>
        <v>97.77787667067184</v>
      </c>
    </row>
    <row r="171" spans="1:5" ht="15.75">
      <c r="A171" s="131" t="s">
        <v>190</v>
      </c>
      <c r="B171" s="23" t="s">
        <v>157</v>
      </c>
      <c r="C171" s="193">
        <v>5308.9</v>
      </c>
      <c r="D171" s="193">
        <v>5211.1</v>
      </c>
      <c r="E171" s="85">
        <f t="shared" si="1"/>
        <v>98.1578104692121</v>
      </c>
    </row>
    <row r="172" spans="1:5" ht="36.75">
      <c r="A172" s="131" t="s">
        <v>191</v>
      </c>
      <c r="B172" s="23" t="s">
        <v>157</v>
      </c>
      <c r="C172" s="193">
        <v>1432.4</v>
      </c>
      <c r="D172" s="193">
        <v>1380.4</v>
      </c>
      <c r="E172" s="85">
        <f t="shared" si="1"/>
        <v>96.36972912594247</v>
      </c>
    </row>
    <row r="173" spans="1:5" ht="60.75">
      <c r="A173" s="200" t="s">
        <v>192</v>
      </c>
      <c r="B173" s="44" t="s">
        <v>193</v>
      </c>
      <c r="C173" s="199">
        <f>C174</f>
        <v>320</v>
      </c>
      <c r="D173" s="199">
        <f>D174</f>
        <v>320</v>
      </c>
      <c r="E173" s="107">
        <f t="shared" si="1"/>
        <v>100</v>
      </c>
    </row>
    <row r="174" spans="1:5" ht="48">
      <c r="A174" s="201" t="s">
        <v>139</v>
      </c>
      <c r="B174" s="23" t="s">
        <v>155</v>
      </c>
      <c r="C174" s="193">
        <v>320</v>
      </c>
      <c r="D174" s="193">
        <v>320</v>
      </c>
      <c r="E174" s="85">
        <f t="shared" si="1"/>
        <v>100</v>
      </c>
    </row>
    <row r="175" spans="1:5" ht="48">
      <c r="A175" s="202" t="s">
        <v>406</v>
      </c>
      <c r="B175" s="44" t="s">
        <v>407</v>
      </c>
      <c r="C175" s="199">
        <f>C176</f>
        <v>62.2</v>
      </c>
      <c r="D175" s="199">
        <f>D176</f>
        <v>62.2</v>
      </c>
      <c r="E175" s="107">
        <f t="shared" si="1"/>
        <v>100</v>
      </c>
    </row>
    <row r="176" spans="1:5" ht="48">
      <c r="A176" s="201" t="s">
        <v>409</v>
      </c>
      <c r="B176" s="23" t="s">
        <v>408</v>
      </c>
      <c r="C176" s="193">
        <v>62.2</v>
      </c>
      <c r="D176" s="193">
        <v>62.2</v>
      </c>
      <c r="E176" s="85">
        <f t="shared" si="1"/>
        <v>100</v>
      </c>
    </row>
    <row r="177" spans="1:5" ht="24" hidden="1">
      <c r="A177" s="202" t="s">
        <v>194</v>
      </c>
      <c r="B177" s="44" t="s">
        <v>195</v>
      </c>
      <c r="C177" s="199">
        <f>C178</f>
        <v>0</v>
      </c>
      <c r="D177" s="199">
        <f>D178</f>
        <v>0</v>
      </c>
      <c r="E177" s="107" t="e">
        <f t="shared" si="1"/>
        <v>#DIV/0!</v>
      </c>
    </row>
    <row r="178" spans="1:5" ht="28.5" customHeight="1" hidden="1">
      <c r="A178" s="201" t="s">
        <v>196</v>
      </c>
      <c r="B178" s="23" t="s">
        <v>197</v>
      </c>
      <c r="C178" s="193"/>
      <c r="D178" s="193">
        <v>0</v>
      </c>
      <c r="E178" s="85" t="e">
        <f t="shared" si="1"/>
        <v>#DIV/0!</v>
      </c>
    </row>
    <row r="179" spans="1:5" ht="24">
      <c r="A179" s="202" t="s">
        <v>198</v>
      </c>
      <c r="B179" s="44" t="s">
        <v>199</v>
      </c>
      <c r="C179" s="199">
        <f>C180</f>
        <v>925.8</v>
      </c>
      <c r="D179" s="199">
        <f>D180</f>
        <v>925.8</v>
      </c>
      <c r="E179" s="107">
        <f t="shared" si="1"/>
        <v>100</v>
      </c>
    </row>
    <row r="180" spans="1:5" ht="36.75">
      <c r="A180" s="131" t="s">
        <v>200</v>
      </c>
      <c r="B180" s="19" t="s">
        <v>202</v>
      </c>
      <c r="C180" s="193">
        <v>925.8</v>
      </c>
      <c r="D180" s="193">
        <v>925.8</v>
      </c>
      <c r="E180" s="85">
        <f t="shared" si="1"/>
        <v>100</v>
      </c>
    </row>
    <row r="181" spans="1:5" ht="21" customHeight="1">
      <c r="A181" s="132" t="s">
        <v>0</v>
      </c>
      <c r="B181" s="20" t="s">
        <v>153</v>
      </c>
      <c r="C181" s="107">
        <f>C182+C184+C190+C186+C188</f>
        <v>29515.600000000002</v>
      </c>
      <c r="D181" s="107">
        <f>D182+D184+D190+D186+D188</f>
        <v>26484.500000000004</v>
      </c>
      <c r="E181" s="107">
        <f t="shared" si="1"/>
        <v>89.73051538847254</v>
      </c>
    </row>
    <row r="182" spans="1:5" ht="49.5" customHeight="1">
      <c r="A182" s="132" t="s">
        <v>1</v>
      </c>
      <c r="B182" s="20" t="s">
        <v>143</v>
      </c>
      <c r="C182" s="107">
        <f>C183</f>
        <v>12209.7</v>
      </c>
      <c r="D182" s="107">
        <f>D183</f>
        <v>9196.6</v>
      </c>
      <c r="E182" s="107">
        <f t="shared" si="1"/>
        <v>75.32207998558523</v>
      </c>
    </row>
    <row r="183" spans="1:5" ht="48.75">
      <c r="A183" s="131" t="s">
        <v>201</v>
      </c>
      <c r="B183" s="19" t="s">
        <v>159</v>
      </c>
      <c r="C183" s="193">
        <v>12209.7</v>
      </c>
      <c r="D183" s="193">
        <v>9196.6</v>
      </c>
      <c r="E183" s="85">
        <f t="shared" si="1"/>
        <v>75.32207998558523</v>
      </c>
    </row>
    <row r="184" spans="1:5" ht="48">
      <c r="A184" s="203" t="s">
        <v>349</v>
      </c>
      <c r="B184" s="20" t="s">
        <v>350</v>
      </c>
      <c r="C184" s="204">
        <f>C185</f>
        <v>13669.8</v>
      </c>
      <c r="D184" s="205">
        <f>D185</f>
        <v>13669.8</v>
      </c>
      <c r="E184" s="107">
        <f t="shared" si="1"/>
        <v>100</v>
      </c>
    </row>
    <row r="185" spans="1:5" ht="48">
      <c r="A185" s="133" t="s">
        <v>351</v>
      </c>
      <c r="B185" s="19" t="s">
        <v>352</v>
      </c>
      <c r="C185" s="206">
        <v>13669.8</v>
      </c>
      <c r="D185" s="206">
        <v>13669.8</v>
      </c>
      <c r="E185" s="85">
        <f t="shared" si="1"/>
        <v>100</v>
      </c>
    </row>
    <row r="186" spans="1:5" ht="77.25">
      <c r="A186" s="57" t="s">
        <v>470</v>
      </c>
      <c r="B186" s="226" t="s">
        <v>472</v>
      </c>
      <c r="C186" s="204">
        <f>C187</f>
        <v>1177.4</v>
      </c>
      <c r="D186" s="204">
        <f>D187</f>
        <v>1177.4</v>
      </c>
      <c r="E186" s="107">
        <f t="shared" si="1"/>
        <v>100</v>
      </c>
    </row>
    <row r="187" spans="1:5" ht="64.5">
      <c r="A187" s="48" t="s">
        <v>470</v>
      </c>
      <c r="B187" s="227" t="s">
        <v>471</v>
      </c>
      <c r="C187" s="206">
        <v>1177.4</v>
      </c>
      <c r="D187" s="206">
        <v>1177.4</v>
      </c>
      <c r="E187" s="85">
        <f t="shared" si="1"/>
        <v>100</v>
      </c>
    </row>
    <row r="188" spans="1:5" ht="36" hidden="1">
      <c r="A188" s="180" t="s">
        <v>392</v>
      </c>
      <c r="B188" s="20" t="s">
        <v>394</v>
      </c>
      <c r="C188" s="205">
        <f>C189</f>
        <v>0</v>
      </c>
      <c r="D188" s="205">
        <f>D189</f>
        <v>0</v>
      </c>
      <c r="E188" s="107" t="e">
        <f t="shared" si="1"/>
        <v>#DIV/0!</v>
      </c>
    </row>
    <row r="189" spans="1:5" ht="36" hidden="1">
      <c r="A189" s="133" t="s">
        <v>393</v>
      </c>
      <c r="B189" s="19" t="s">
        <v>395</v>
      </c>
      <c r="C189" s="208">
        <v>0</v>
      </c>
      <c r="D189" s="207">
        <v>0</v>
      </c>
      <c r="E189" s="85" t="e">
        <f t="shared" si="1"/>
        <v>#DIV/0!</v>
      </c>
    </row>
    <row r="190" spans="1:5" ht="24">
      <c r="A190" s="209" t="s">
        <v>316</v>
      </c>
      <c r="B190" s="20" t="s">
        <v>353</v>
      </c>
      <c r="C190" s="205">
        <f>C191+C196+C192+C193+C194+C195</f>
        <v>2458.7</v>
      </c>
      <c r="D190" s="205">
        <f>D191+D196+D192+D193+D194+D195</f>
        <v>2440.7</v>
      </c>
      <c r="E190" s="107">
        <f t="shared" si="1"/>
        <v>99.2679058038801</v>
      </c>
    </row>
    <row r="191" spans="1:5" ht="57.75" customHeight="1">
      <c r="A191" s="133" t="s">
        <v>410</v>
      </c>
      <c r="B191" s="19" t="s">
        <v>354</v>
      </c>
      <c r="C191" s="206">
        <v>182.1</v>
      </c>
      <c r="D191" s="207">
        <v>182.1</v>
      </c>
      <c r="E191" s="85">
        <f t="shared" si="1"/>
        <v>100</v>
      </c>
    </row>
    <row r="192" spans="1:5" ht="57.75" customHeight="1">
      <c r="A192" s="133" t="s">
        <v>459</v>
      </c>
      <c r="B192" s="19" t="s">
        <v>354</v>
      </c>
      <c r="C192" s="224">
        <v>252</v>
      </c>
      <c r="D192" s="215">
        <v>252</v>
      </c>
      <c r="E192" s="85">
        <f t="shared" si="1"/>
        <v>100</v>
      </c>
    </row>
    <row r="193" spans="1:5" ht="57.75" customHeight="1">
      <c r="A193" s="228" t="s">
        <v>473</v>
      </c>
      <c r="B193" s="227" t="s">
        <v>474</v>
      </c>
      <c r="C193" s="224">
        <v>700.4</v>
      </c>
      <c r="D193" s="224">
        <v>700.4</v>
      </c>
      <c r="E193" s="85">
        <f t="shared" si="1"/>
        <v>100</v>
      </c>
    </row>
    <row r="194" spans="1:5" ht="57.75" customHeight="1">
      <c r="A194" s="228" t="s">
        <v>475</v>
      </c>
      <c r="B194" s="227" t="s">
        <v>474</v>
      </c>
      <c r="C194" s="224">
        <v>27.7</v>
      </c>
      <c r="D194" s="215">
        <v>27.7</v>
      </c>
      <c r="E194" s="85">
        <f t="shared" si="1"/>
        <v>100</v>
      </c>
    </row>
    <row r="195" spans="1:5" ht="57.75" customHeight="1">
      <c r="A195" s="228" t="s">
        <v>476</v>
      </c>
      <c r="B195" s="227" t="s">
        <v>474</v>
      </c>
      <c r="C195" s="224">
        <v>278.5</v>
      </c>
      <c r="D195" s="224">
        <v>278.5</v>
      </c>
      <c r="E195" s="85">
        <f t="shared" si="1"/>
        <v>100</v>
      </c>
    </row>
    <row r="196" spans="1:5" ht="33.75" customHeight="1">
      <c r="A196" s="133" t="s">
        <v>453</v>
      </c>
      <c r="B196" s="19" t="s">
        <v>354</v>
      </c>
      <c r="C196" s="214">
        <v>1018</v>
      </c>
      <c r="D196" s="215">
        <v>1000</v>
      </c>
      <c r="E196" s="85">
        <f t="shared" si="1"/>
        <v>98.23182711198429</v>
      </c>
    </row>
    <row r="197" spans="1:5" ht="33.75" customHeight="1">
      <c r="A197" s="180" t="s">
        <v>462</v>
      </c>
      <c r="B197" s="20" t="s">
        <v>460</v>
      </c>
      <c r="C197" s="225">
        <f>C198</f>
        <v>0</v>
      </c>
      <c r="D197" s="229">
        <f>D198+D199</f>
        <v>55.6</v>
      </c>
      <c r="E197" s="107">
        <v>0</v>
      </c>
    </row>
    <row r="198" spans="1:5" ht="25.5" customHeight="1">
      <c r="A198" s="133" t="s">
        <v>463</v>
      </c>
      <c r="B198" s="19" t="s">
        <v>461</v>
      </c>
      <c r="C198" s="214">
        <v>0</v>
      </c>
      <c r="D198" s="215">
        <v>55.5</v>
      </c>
      <c r="E198" s="85">
        <v>0</v>
      </c>
    </row>
    <row r="199" spans="1:5" ht="25.5" customHeight="1">
      <c r="A199" s="14" t="s">
        <v>477</v>
      </c>
      <c r="B199" s="227" t="s">
        <v>478</v>
      </c>
      <c r="C199" s="214">
        <v>0</v>
      </c>
      <c r="D199" s="215">
        <v>0.1</v>
      </c>
      <c r="E199" s="85">
        <v>0</v>
      </c>
    </row>
    <row r="200" spans="1:5" ht="39">
      <c r="A200" s="11" t="s">
        <v>413</v>
      </c>
      <c r="B200" s="187" t="s">
        <v>415</v>
      </c>
      <c r="C200" s="210">
        <f>C201</f>
        <v>0</v>
      </c>
      <c r="D200" s="210">
        <f>D201</f>
        <v>-55.6</v>
      </c>
      <c r="E200" s="107">
        <v>0</v>
      </c>
    </row>
    <row r="201" spans="1:5" ht="40.5" customHeight="1">
      <c r="A201" s="14" t="s">
        <v>414</v>
      </c>
      <c r="B201" s="19" t="s">
        <v>416</v>
      </c>
      <c r="C201" s="193">
        <v>0</v>
      </c>
      <c r="D201" s="193">
        <v>-55.6</v>
      </c>
      <c r="E201" s="85">
        <v>0</v>
      </c>
    </row>
    <row r="202" spans="1:5" ht="22.5" customHeight="1">
      <c r="A202" s="211" t="s">
        <v>3</v>
      </c>
      <c r="B202" s="212"/>
      <c r="C202" s="107">
        <f>C12+C122</f>
        <v>455285.39999999997</v>
      </c>
      <c r="D202" s="107">
        <f>D12+D122</f>
        <v>444798.00000000006</v>
      </c>
      <c r="E202" s="107">
        <f t="shared" si="1"/>
        <v>97.69652178611484</v>
      </c>
    </row>
    <row r="203" ht="27.75" customHeight="1"/>
  </sheetData>
  <sheetProtection/>
  <mergeCells count="9">
    <mergeCell ref="B5:E5"/>
    <mergeCell ref="A7:E7"/>
    <mergeCell ref="D9:E9"/>
    <mergeCell ref="B1:E1"/>
    <mergeCell ref="A6:E6"/>
    <mergeCell ref="A8:E8"/>
    <mergeCell ref="B4:E4"/>
    <mergeCell ref="B2:E2"/>
    <mergeCell ref="C3:E3"/>
  </mergeCells>
  <hyperlinks>
    <hyperlink ref="A80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78">
      <selection activeCell="A44" sqref="A44:IV45"/>
    </sheetView>
  </sheetViews>
  <sheetFormatPr defaultColWidth="9.00390625" defaultRowHeight="12.75"/>
  <cols>
    <col min="1" max="1" width="69.625" style="4" customWidth="1"/>
    <col min="2" max="2" width="26.625" style="0" customWidth="1"/>
    <col min="3" max="3" width="15.00390625" style="0" bestFit="1" customWidth="1"/>
    <col min="4" max="4" width="12.75390625" style="0" bestFit="1" customWidth="1"/>
    <col min="5" max="5" width="11.25390625" style="0" customWidth="1"/>
  </cols>
  <sheetData>
    <row r="1" spans="1:5" ht="16.5">
      <c r="A1" s="233" t="s">
        <v>108</v>
      </c>
      <c r="B1" s="233"/>
      <c r="C1" s="233"/>
      <c r="D1" s="233"/>
      <c r="E1" s="233"/>
    </row>
    <row r="2" spans="1:5" ht="16.5">
      <c r="A2" s="233" t="s">
        <v>464</v>
      </c>
      <c r="B2" s="233"/>
      <c r="C2" s="233"/>
      <c r="D2" s="233"/>
      <c r="E2" s="233"/>
    </row>
    <row r="3" spans="1:5" ht="15" customHeight="1">
      <c r="A3" s="241" t="s">
        <v>23</v>
      </c>
      <c r="B3" s="241"/>
      <c r="C3" s="241"/>
      <c r="D3" s="241"/>
      <c r="E3" s="241"/>
    </row>
    <row r="4" spans="1:5" ht="49.5" customHeight="1">
      <c r="A4" s="6" t="s">
        <v>4</v>
      </c>
      <c r="B4" s="5" t="s">
        <v>5</v>
      </c>
      <c r="C4" s="12" t="s">
        <v>420</v>
      </c>
      <c r="D4" s="12" t="s">
        <v>466</v>
      </c>
      <c r="E4" s="12" t="s">
        <v>110</v>
      </c>
    </row>
    <row r="5" spans="1:5" ht="11.25" customHeight="1">
      <c r="A5" s="7">
        <v>1</v>
      </c>
      <c r="B5" s="2">
        <v>2</v>
      </c>
      <c r="C5" s="3">
        <v>3</v>
      </c>
      <c r="D5" s="3">
        <v>4</v>
      </c>
      <c r="E5" s="3">
        <v>5</v>
      </c>
    </row>
    <row r="6" spans="1:5" ht="18.75">
      <c r="A6" s="110" t="s">
        <v>67</v>
      </c>
      <c r="B6" s="20" t="s">
        <v>6</v>
      </c>
      <c r="C6" s="125">
        <f>C7+C34</f>
        <v>104227.39999999998</v>
      </c>
      <c r="D6" s="125">
        <f>D7+D34</f>
        <v>102750.99999999999</v>
      </c>
      <c r="E6" s="126">
        <f>D6/C6*100</f>
        <v>98.58348188672078</v>
      </c>
    </row>
    <row r="7" spans="1:5" ht="18.75">
      <c r="A7" s="110" t="s">
        <v>66</v>
      </c>
      <c r="B7" s="20"/>
      <c r="C7" s="125">
        <f>C8+C20+C22+C30+C15+C32</f>
        <v>103765.19999999998</v>
      </c>
      <c r="D7" s="125">
        <f>D8+D20+D22+D30+D15+D32</f>
        <v>102267.09999999999</v>
      </c>
      <c r="E7" s="126">
        <f aca="true" t="shared" si="0" ref="E7:E87">D7/C7*100</f>
        <v>98.55625970942089</v>
      </c>
    </row>
    <row r="8" spans="1:5" ht="18.75">
      <c r="A8" s="110" t="s">
        <v>7</v>
      </c>
      <c r="B8" s="20" t="s">
        <v>8</v>
      </c>
      <c r="C8" s="125">
        <f>C9</f>
        <v>40272.8</v>
      </c>
      <c r="D8" s="125">
        <f>D9</f>
        <v>38832.8</v>
      </c>
      <c r="E8" s="126">
        <f t="shared" si="0"/>
        <v>96.42438568959695</v>
      </c>
    </row>
    <row r="9" spans="1:5" ht="18.75">
      <c r="A9" s="110" t="s">
        <v>9</v>
      </c>
      <c r="B9" s="20" t="s">
        <v>10</v>
      </c>
      <c r="C9" s="125">
        <f>C10+C11+C12+C13+C14</f>
        <v>40272.8</v>
      </c>
      <c r="D9" s="125">
        <f>D10+D11+D12+D13+D14</f>
        <v>38832.8</v>
      </c>
      <c r="E9" s="126">
        <f t="shared" si="0"/>
        <v>96.42438568959695</v>
      </c>
    </row>
    <row r="10" spans="1:5" ht="60.75">
      <c r="A10" s="111" t="s">
        <v>35</v>
      </c>
      <c r="B10" s="19" t="s">
        <v>61</v>
      </c>
      <c r="C10" s="130">
        <v>30837.4</v>
      </c>
      <c r="D10" s="216">
        <v>29411.6</v>
      </c>
      <c r="E10" s="128">
        <f t="shared" si="0"/>
        <v>95.37639359997924</v>
      </c>
    </row>
    <row r="11" spans="1:5" ht="90.75">
      <c r="A11" s="111" t="s">
        <v>32</v>
      </c>
      <c r="B11" s="19" t="s">
        <v>62</v>
      </c>
      <c r="C11" s="130">
        <v>172.7</v>
      </c>
      <c r="D11" s="216">
        <v>173</v>
      </c>
      <c r="E11" s="128">
        <f t="shared" si="0"/>
        <v>100.1737116386798</v>
      </c>
    </row>
    <row r="12" spans="1:5" ht="45.75">
      <c r="A12" s="111" t="s">
        <v>33</v>
      </c>
      <c r="B12" s="19" t="s">
        <v>64</v>
      </c>
      <c r="C12" s="130">
        <v>241.3</v>
      </c>
      <c r="D12" s="216">
        <v>236.2</v>
      </c>
      <c r="E12" s="128">
        <f t="shared" si="0"/>
        <v>97.88644840447574</v>
      </c>
    </row>
    <row r="13" spans="1:5" ht="75.75">
      <c r="A13" s="111" t="s">
        <v>34</v>
      </c>
      <c r="B13" s="19" t="s">
        <v>63</v>
      </c>
      <c r="C13" s="130">
        <v>826.3</v>
      </c>
      <c r="D13" s="216">
        <v>814.7</v>
      </c>
      <c r="E13" s="128">
        <f t="shared" si="0"/>
        <v>98.59615151881884</v>
      </c>
    </row>
    <row r="14" spans="1:5" ht="120.75">
      <c r="A14" s="111" t="s">
        <v>421</v>
      </c>
      <c r="B14" s="19" t="s">
        <v>422</v>
      </c>
      <c r="C14" s="130">
        <v>8195.1</v>
      </c>
      <c r="D14" s="216">
        <v>8197.3</v>
      </c>
      <c r="E14" s="128">
        <f t="shared" si="0"/>
        <v>100.0268453100023</v>
      </c>
    </row>
    <row r="15" spans="1:5" ht="30">
      <c r="A15" s="110" t="s">
        <v>162</v>
      </c>
      <c r="B15" s="20" t="s">
        <v>96</v>
      </c>
      <c r="C15" s="125">
        <f>SUM(C16:C19)</f>
        <v>35206.49999999999</v>
      </c>
      <c r="D15" s="125">
        <f>SUM(D16:D19)</f>
        <v>35258.09999999999</v>
      </c>
      <c r="E15" s="126">
        <f t="shared" si="0"/>
        <v>100.14656384474459</v>
      </c>
    </row>
    <row r="16" spans="1:5" ht="90.75">
      <c r="A16" s="111" t="s">
        <v>163</v>
      </c>
      <c r="B16" s="42" t="s">
        <v>127</v>
      </c>
      <c r="C16" s="130">
        <v>17645.3</v>
      </c>
      <c r="D16" s="216">
        <v>17675.1</v>
      </c>
      <c r="E16" s="128">
        <f t="shared" si="0"/>
        <v>100.16888349872204</v>
      </c>
    </row>
    <row r="17" spans="1:5" ht="105.75">
      <c r="A17" s="111" t="s">
        <v>132</v>
      </c>
      <c r="B17" s="42" t="s">
        <v>128</v>
      </c>
      <c r="C17" s="130">
        <v>95.5</v>
      </c>
      <c r="D17" s="216">
        <v>95.5</v>
      </c>
      <c r="E17" s="128">
        <f t="shared" si="0"/>
        <v>100</v>
      </c>
    </row>
    <row r="18" spans="1:5" ht="90.75">
      <c r="A18" s="112" t="s">
        <v>133</v>
      </c>
      <c r="B18" s="42" t="s">
        <v>129</v>
      </c>
      <c r="C18" s="130">
        <v>19493.6</v>
      </c>
      <c r="D18" s="216">
        <v>19515.3</v>
      </c>
      <c r="E18" s="128">
        <f t="shared" si="0"/>
        <v>100.11131858661304</v>
      </c>
    </row>
    <row r="19" spans="1:5" ht="90.75">
      <c r="A19" s="113" t="s">
        <v>134</v>
      </c>
      <c r="B19" s="42" t="s">
        <v>130</v>
      </c>
      <c r="C19" s="130">
        <v>-2027.9</v>
      </c>
      <c r="D19" s="216">
        <v>-2027.8</v>
      </c>
      <c r="E19" s="128">
        <f t="shared" si="0"/>
        <v>99.99506879037428</v>
      </c>
    </row>
    <row r="20" spans="1:5" ht="18.75">
      <c r="A20" s="110" t="s">
        <v>11</v>
      </c>
      <c r="B20" s="20" t="s">
        <v>12</v>
      </c>
      <c r="C20" s="125">
        <f>C21</f>
        <v>5022.6</v>
      </c>
      <c r="D20" s="125">
        <f>D21</f>
        <v>5022.6</v>
      </c>
      <c r="E20" s="126">
        <f t="shared" si="0"/>
        <v>100</v>
      </c>
    </row>
    <row r="21" spans="1:5" ht="18.75">
      <c r="A21" s="111" t="s">
        <v>13</v>
      </c>
      <c r="B21" s="19" t="s">
        <v>2</v>
      </c>
      <c r="C21" s="130">
        <v>5022.6</v>
      </c>
      <c r="D21" s="216">
        <v>5022.6</v>
      </c>
      <c r="E21" s="128">
        <f t="shared" si="0"/>
        <v>100</v>
      </c>
    </row>
    <row r="22" spans="1:5" ht="18.75">
      <c r="A22" s="110" t="s">
        <v>14</v>
      </c>
      <c r="B22" s="20" t="s">
        <v>27</v>
      </c>
      <c r="C22" s="125">
        <f>C23+C25</f>
        <v>23261.799999999996</v>
      </c>
      <c r="D22" s="125">
        <f>D23+D25</f>
        <v>23152.100000000002</v>
      </c>
      <c r="E22" s="126">
        <f t="shared" si="0"/>
        <v>99.52841138690903</v>
      </c>
    </row>
    <row r="23" spans="1:5" ht="18.75">
      <c r="A23" s="110" t="s">
        <v>28</v>
      </c>
      <c r="B23" s="20" t="s">
        <v>29</v>
      </c>
      <c r="C23" s="125">
        <f>C24</f>
        <v>1405.1</v>
      </c>
      <c r="D23" s="125">
        <f>D24</f>
        <v>1348.7</v>
      </c>
      <c r="E23" s="126">
        <f t="shared" si="0"/>
        <v>95.98605081488863</v>
      </c>
    </row>
    <row r="24" spans="1:5" ht="32.25" customHeight="1">
      <c r="A24" s="111" t="s">
        <v>124</v>
      </c>
      <c r="B24" s="19" t="s">
        <v>65</v>
      </c>
      <c r="C24" s="127">
        <v>1405.1</v>
      </c>
      <c r="D24" s="127">
        <v>1348.7</v>
      </c>
      <c r="E24" s="128">
        <f t="shared" si="0"/>
        <v>95.98605081488863</v>
      </c>
    </row>
    <row r="25" spans="1:5" ht="18.75">
      <c r="A25" s="110" t="s">
        <v>30</v>
      </c>
      <c r="B25" s="20" t="s">
        <v>31</v>
      </c>
      <c r="C25" s="125">
        <f>C26+C28</f>
        <v>21856.699999999997</v>
      </c>
      <c r="D25" s="125">
        <f>D26+D28</f>
        <v>21803.4</v>
      </c>
      <c r="E25" s="126">
        <f t="shared" si="0"/>
        <v>99.75613884987214</v>
      </c>
    </row>
    <row r="26" spans="1:5" ht="18.75">
      <c r="A26" s="114" t="s">
        <v>101</v>
      </c>
      <c r="B26" s="19" t="s">
        <v>100</v>
      </c>
      <c r="C26" s="127">
        <f>C27</f>
        <v>6225.4</v>
      </c>
      <c r="D26" s="127">
        <f>D27</f>
        <v>6261.4</v>
      </c>
      <c r="E26" s="128">
        <f t="shared" si="0"/>
        <v>100.57827609470877</v>
      </c>
    </row>
    <row r="27" spans="1:5" ht="30.75">
      <c r="A27" s="111" t="s">
        <v>125</v>
      </c>
      <c r="B27" s="19" t="s">
        <v>102</v>
      </c>
      <c r="C27" s="127">
        <v>6225.4</v>
      </c>
      <c r="D27" s="127">
        <v>6261.4</v>
      </c>
      <c r="E27" s="128">
        <f t="shared" si="0"/>
        <v>100.57827609470877</v>
      </c>
    </row>
    <row r="28" spans="1:5" ht="18.75">
      <c r="A28" s="114" t="s">
        <v>104</v>
      </c>
      <c r="B28" s="19" t="s">
        <v>103</v>
      </c>
      <c r="C28" s="127">
        <f>C29</f>
        <v>15631.3</v>
      </c>
      <c r="D28" s="127">
        <f>D29</f>
        <v>15542</v>
      </c>
      <c r="E28" s="128">
        <f t="shared" si="0"/>
        <v>99.42871034398931</v>
      </c>
    </row>
    <row r="29" spans="1:5" ht="30.75">
      <c r="A29" s="111" t="s">
        <v>106</v>
      </c>
      <c r="B29" s="19" t="s">
        <v>105</v>
      </c>
      <c r="C29" s="127">
        <v>15631.3</v>
      </c>
      <c r="D29" s="216">
        <v>15542</v>
      </c>
      <c r="E29" s="128">
        <f t="shared" si="0"/>
        <v>99.42871034398931</v>
      </c>
    </row>
    <row r="30" spans="1:5" ht="18.75">
      <c r="A30" s="115" t="s">
        <v>53</v>
      </c>
      <c r="B30" s="43" t="s">
        <v>52</v>
      </c>
      <c r="C30" s="125">
        <f>C31</f>
        <v>2.4</v>
      </c>
      <c r="D30" s="125">
        <f>D31</f>
        <v>2.4</v>
      </c>
      <c r="E30" s="126">
        <f t="shared" si="0"/>
        <v>100</v>
      </c>
    </row>
    <row r="31" spans="1:5" ht="63.75" customHeight="1">
      <c r="A31" s="111" t="s">
        <v>87</v>
      </c>
      <c r="B31" s="24" t="s">
        <v>54</v>
      </c>
      <c r="C31" s="127">
        <v>2.4</v>
      </c>
      <c r="D31" s="127">
        <v>2.4</v>
      </c>
      <c r="E31" s="128">
        <f t="shared" si="0"/>
        <v>100</v>
      </c>
    </row>
    <row r="32" spans="1:5" ht="44.25">
      <c r="A32" s="217" t="s">
        <v>457</v>
      </c>
      <c r="B32" s="219" t="s">
        <v>455</v>
      </c>
      <c r="C32" s="125">
        <f>C33</f>
        <v>-0.9</v>
      </c>
      <c r="D32" s="125">
        <f>D33</f>
        <v>-0.9</v>
      </c>
      <c r="E32" s="126">
        <f t="shared" si="0"/>
        <v>100</v>
      </c>
    </row>
    <row r="33" spans="1:5" ht="30.75">
      <c r="A33" s="218" t="s">
        <v>458</v>
      </c>
      <c r="B33" s="220" t="s">
        <v>456</v>
      </c>
      <c r="C33" s="127">
        <v>-0.9</v>
      </c>
      <c r="D33" s="127">
        <v>-0.9</v>
      </c>
      <c r="E33" s="128">
        <f t="shared" si="0"/>
        <v>100</v>
      </c>
    </row>
    <row r="34" spans="1:5" ht="18.75">
      <c r="A34" s="110" t="s">
        <v>68</v>
      </c>
      <c r="B34" s="19"/>
      <c r="C34" s="125">
        <f>C35+C41+C44+C46+C57</f>
        <v>462.20000000000005</v>
      </c>
      <c r="D34" s="125">
        <f>D35+D41+D44+D46+D57</f>
        <v>483.9</v>
      </c>
      <c r="E34" s="126">
        <f t="shared" si="0"/>
        <v>104.69493725659886</v>
      </c>
    </row>
    <row r="35" spans="1:5" ht="30">
      <c r="A35" s="110" t="s">
        <v>15</v>
      </c>
      <c r="B35" s="20" t="s">
        <v>16</v>
      </c>
      <c r="C35" s="125">
        <f>C36</f>
        <v>223.4</v>
      </c>
      <c r="D35" s="125">
        <f>D36</f>
        <v>245.1</v>
      </c>
      <c r="E35" s="126">
        <f t="shared" si="0"/>
        <v>109.71351835273053</v>
      </c>
    </row>
    <row r="36" spans="1:5" ht="69.75" customHeight="1">
      <c r="A36" s="110" t="s">
        <v>203</v>
      </c>
      <c r="B36" s="20" t="s">
        <v>17</v>
      </c>
      <c r="C36" s="125">
        <f>C37+C39</f>
        <v>223.4</v>
      </c>
      <c r="D36" s="125">
        <f>D37+D39</f>
        <v>245.1</v>
      </c>
      <c r="E36" s="126">
        <f t="shared" si="0"/>
        <v>109.71351835273053</v>
      </c>
    </row>
    <row r="37" spans="1:5" ht="60.75">
      <c r="A37" s="111" t="s">
        <v>204</v>
      </c>
      <c r="B37" s="19" t="s">
        <v>205</v>
      </c>
      <c r="C37" s="127">
        <f>C38</f>
        <v>6.4</v>
      </c>
      <c r="D37" s="127">
        <f>D38</f>
        <v>6.4</v>
      </c>
      <c r="E37" s="128">
        <f t="shared" si="0"/>
        <v>100</v>
      </c>
    </row>
    <row r="38" spans="1:5" ht="60.75">
      <c r="A38" s="111" t="s">
        <v>204</v>
      </c>
      <c r="B38" s="19" t="s">
        <v>112</v>
      </c>
      <c r="C38" s="127">
        <v>6.4</v>
      </c>
      <c r="D38" s="127">
        <v>6.4</v>
      </c>
      <c r="E38" s="128">
        <f t="shared" si="0"/>
        <v>100</v>
      </c>
    </row>
    <row r="39" spans="1:5" ht="60.75">
      <c r="A39" s="111" t="s">
        <v>206</v>
      </c>
      <c r="B39" s="19" t="s">
        <v>19</v>
      </c>
      <c r="C39" s="127">
        <f>C40</f>
        <v>217</v>
      </c>
      <c r="D39" s="127">
        <f>D40</f>
        <v>238.7</v>
      </c>
      <c r="E39" s="128">
        <f t="shared" si="0"/>
        <v>109.99999999999999</v>
      </c>
    </row>
    <row r="40" spans="1:5" ht="55.5" customHeight="1">
      <c r="A40" s="111" t="s">
        <v>206</v>
      </c>
      <c r="B40" s="19" t="s">
        <v>20</v>
      </c>
      <c r="C40" s="127">
        <v>217</v>
      </c>
      <c r="D40" s="127">
        <v>238.7</v>
      </c>
      <c r="E40" s="128">
        <f t="shared" si="0"/>
        <v>109.99999999999999</v>
      </c>
    </row>
    <row r="41" spans="1:5" ht="30">
      <c r="A41" s="110" t="s">
        <v>36</v>
      </c>
      <c r="B41" s="44" t="s">
        <v>24</v>
      </c>
      <c r="C41" s="125">
        <f>C42+C43</f>
        <v>61.2</v>
      </c>
      <c r="D41" s="125">
        <f>D42+D43</f>
        <v>61.2</v>
      </c>
      <c r="E41" s="126">
        <f t="shared" si="0"/>
        <v>100</v>
      </c>
    </row>
    <row r="42" spans="1:5" ht="30.75" hidden="1">
      <c r="A42" s="111" t="s">
        <v>207</v>
      </c>
      <c r="B42" s="19" t="s">
        <v>84</v>
      </c>
      <c r="C42" s="127">
        <f>'[1]Ларин'!C43+'[1]Буз'!C44</f>
        <v>0</v>
      </c>
      <c r="D42" s="127">
        <f>'[1]Ларин'!D43+'[1]Буз'!D44</f>
        <v>0</v>
      </c>
      <c r="E42" s="128">
        <v>0</v>
      </c>
    </row>
    <row r="43" spans="1:5" ht="18.75">
      <c r="A43" s="111" t="s">
        <v>126</v>
      </c>
      <c r="B43" s="19" t="s">
        <v>85</v>
      </c>
      <c r="C43" s="127">
        <v>61.2</v>
      </c>
      <c r="D43" s="127">
        <v>61.2</v>
      </c>
      <c r="E43" s="128">
        <f t="shared" si="0"/>
        <v>100</v>
      </c>
    </row>
    <row r="44" spans="1:5" ht="30" hidden="1">
      <c r="A44" s="110" t="s">
        <v>75</v>
      </c>
      <c r="B44" s="20" t="s">
        <v>49</v>
      </c>
      <c r="C44" s="125">
        <f>C45</f>
        <v>0</v>
      </c>
      <c r="D44" s="125">
        <f>D45</f>
        <v>0</v>
      </c>
      <c r="E44" s="128">
        <v>0</v>
      </c>
    </row>
    <row r="45" spans="1:5" ht="72" customHeight="1" hidden="1">
      <c r="A45" s="111" t="s">
        <v>94</v>
      </c>
      <c r="B45" s="24" t="s">
        <v>55</v>
      </c>
      <c r="C45" s="127">
        <v>0</v>
      </c>
      <c r="D45" s="127">
        <v>0</v>
      </c>
      <c r="E45" s="128">
        <v>0</v>
      </c>
    </row>
    <row r="46" spans="1:5" ht="18.75">
      <c r="A46" s="110" t="s">
        <v>208</v>
      </c>
      <c r="B46" s="20" t="s">
        <v>22</v>
      </c>
      <c r="C46" s="125">
        <f>C47+C49+C52</f>
        <v>177.6</v>
      </c>
      <c r="D46" s="125">
        <f>D47+D49+D52</f>
        <v>177.6</v>
      </c>
      <c r="E46" s="126">
        <f t="shared" si="0"/>
        <v>100</v>
      </c>
    </row>
    <row r="47" spans="1:5" ht="30.75">
      <c r="A47" s="116" t="s">
        <v>384</v>
      </c>
      <c r="B47" s="20" t="s">
        <v>385</v>
      </c>
      <c r="C47" s="125">
        <f>C48</f>
        <v>34.5</v>
      </c>
      <c r="D47" s="125">
        <f>D48</f>
        <v>34.5</v>
      </c>
      <c r="E47" s="126">
        <f t="shared" si="0"/>
        <v>100</v>
      </c>
    </row>
    <row r="48" spans="1:5" ht="45.75">
      <c r="A48" s="117" t="s">
        <v>383</v>
      </c>
      <c r="B48" s="19" t="s">
        <v>386</v>
      </c>
      <c r="C48" s="127">
        <v>34.5</v>
      </c>
      <c r="D48" s="127">
        <v>34.5</v>
      </c>
      <c r="E48" s="128">
        <f t="shared" si="0"/>
        <v>100</v>
      </c>
    </row>
    <row r="49" spans="1:5" ht="85.5" customHeight="1">
      <c r="A49" s="118" t="s">
        <v>240</v>
      </c>
      <c r="B49" s="65" t="s">
        <v>241</v>
      </c>
      <c r="C49" s="125">
        <f>C50</f>
        <v>143.1</v>
      </c>
      <c r="D49" s="125">
        <f>D50</f>
        <v>143.1</v>
      </c>
      <c r="E49" s="126">
        <v>0</v>
      </c>
    </row>
    <row r="50" spans="1:5" ht="45.75">
      <c r="A50" s="111" t="s">
        <v>295</v>
      </c>
      <c r="B50" s="19" t="s">
        <v>296</v>
      </c>
      <c r="C50" s="127">
        <f>C51</f>
        <v>143.1</v>
      </c>
      <c r="D50" s="127">
        <f>D51</f>
        <v>143.1</v>
      </c>
      <c r="E50" s="128">
        <v>0</v>
      </c>
    </row>
    <row r="51" spans="1:5" ht="60.75">
      <c r="A51" s="111" t="s">
        <v>297</v>
      </c>
      <c r="B51" s="19" t="s">
        <v>298</v>
      </c>
      <c r="C51" s="127">
        <v>143.1</v>
      </c>
      <c r="D51" s="127">
        <v>143.1</v>
      </c>
      <c r="E51" s="128">
        <v>0</v>
      </c>
    </row>
    <row r="52" spans="1:5" ht="18.75" hidden="1">
      <c r="A52" s="119" t="s">
        <v>387</v>
      </c>
      <c r="B52" s="49" t="s">
        <v>244</v>
      </c>
      <c r="C52" s="125">
        <f>C53+C55</f>
        <v>0</v>
      </c>
      <c r="D52" s="125">
        <f>D53+D55</f>
        <v>0</v>
      </c>
      <c r="E52" s="126" t="e">
        <f>D52/C52*100</f>
        <v>#DIV/0!</v>
      </c>
    </row>
    <row r="53" spans="1:5" ht="71.25" customHeight="1" hidden="1">
      <c r="A53" s="110" t="s">
        <v>367</v>
      </c>
      <c r="B53" s="20" t="s">
        <v>365</v>
      </c>
      <c r="C53" s="125">
        <f>C54</f>
        <v>0</v>
      </c>
      <c r="D53" s="125">
        <f>D54</f>
        <v>0</v>
      </c>
      <c r="E53" s="126" t="e">
        <f t="shared" si="0"/>
        <v>#DIV/0!</v>
      </c>
    </row>
    <row r="54" spans="1:5" ht="45.75" hidden="1">
      <c r="A54" s="111" t="s">
        <v>368</v>
      </c>
      <c r="B54" s="19" t="s">
        <v>366</v>
      </c>
      <c r="C54" s="127">
        <v>0</v>
      </c>
      <c r="D54" s="127">
        <v>0</v>
      </c>
      <c r="E54" s="128" t="e">
        <f t="shared" si="0"/>
        <v>#DIV/0!</v>
      </c>
    </row>
    <row r="55" spans="1:5" ht="57" customHeight="1" hidden="1">
      <c r="A55" s="119" t="s">
        <v>245</v>
      </c>
      <c r="B55" s="49" t="s">
        <v>246</v>
      </c>
      <c r="C55" s="125">
        <f>C56</f>
        <v>0</v>
      </c>
      <c r="D55" s="125">
        <f>D56</f>
        <v>0</v>
      </c>
      <c r="E55" s="126" t="e">
        <f t="shared" si="0"/>
        <v>#DIV/0!</v>
      </c>
    </row>
    <row r="56" spans="1:5" ht="60.75" hidden="1">
      <c r="A56" s="120" t="s">
        <v>292</v>
      </c>
      <c r="B56" s="64" t="s">
        <v>247</v>
      </c>
      <c r="C56" s="127">
        <v>0</v>
      </c>
      <c r="D56" s="127">
        <v>0</v>
      </c>
      <c r="E56" s="128" t="e">
        <f t="shared" si="0"/>
        <v>#DIV/0!</v>
      </c>
    </row>
    <row r="57" spans="1:5" ht="18.75" hidden="1">
      <c r="A57" s="110" t="s">
        <v>299</v>
      </c>
      <c r="B57" s="44" t="s">
        <v>300</v>
      </c>
      <c r="C57" s="125">
        <f>C58</f>
        <v>0</v>
      </c>
      <c r="D57" s="125">
        <f>D58</f>
        <v>0</v>
      </c>
      <c r="E57" s="126">
        <v>0</v>
      </c>
    </row>
    <row r="58" spans="1:5" ht="18.75" hidden="1">
      <c r="A58" s="111" t="s">
        <v>301</v>
      </c>
      <c r="B58" s="23" t="s">
        <v>303</v>
      </c>
      <c r="C58" s="127">
        <f>C59</f>
        <v>0</v>
      </c>
      <c r="D58" s="127">
        <f>D59</f>
        <v>0</v>
      </c>
      <c r="E58" s="128">
        <v>0</v>
      </c>
    </row>
    <row r="59" spans="1:5" ht="30.75" hidden="1">
      <c r="A59" s="111" t="s">
        <v>302</v>
      </c>
      <c r="B59" s="23" t="s">
        <v>304</v>
      </c>
      <c r="C59" s="127">
        <v>0</v>
      </c>
      <c r="D59" s="127">
        <v>0</v>
      </c>
      <c r="E59" s="128">
        <v>0</v>
      </c>
    </row>
    <row r="60" spans="1:5" ht="18.75">
      <c r="A60" s="110" t="s">
        <v>69</v>
      </c>
      <c r="B60" s="20" t="s">
        <v>25</v>
      </c>
      <c r="C60" s="125">
        <f>C61+C85</f>
        <v>95703.1</v>
      </c>
      <c r="D60" s="125">
        <f>D61+D85</f>
        <v>95641.4</v>
      </c>
      <c r="E60" s="126">
        <f t="shared" si="0"/>
        <v>99.93552977907716</v>
      </c>
    </row>
    <row r="61" spans="1:5" ht="30">
      <c r="A61" s="110" t="s">
        <v>73</v>
      </c>
      <c r="B61" s="20" t="s">
        <v>209</v>
      </c>
      <c r="C61" s="125">
        <f>C62+C67+C74+C80</f>
        <v>95703.1</v>
      </c>
      <c r="D61" s="125">
        <f>D62+D67+D74+D80</f>
        <v>95641.4</v>
      </c>
      <c r="E61" s="126">
        <f t="shared" si="0"/>
        <v>99.93552977907716</v>
      </c>
    </row>
    <row r="62" spans="1:5" ht="18.75">
      <c r="A62" s="121" t="s">
        <v>169</v>
      </c>
      <c r="B62" s="45" t="s">
        <v>151</v>
      </c>
      <c r="C62" s="125">
        <f>C63+C65</f>
        <v>19774</v>
      </c>
      <c r="D62" s="125">
        <f>D63+D65</f>
        <v>19774</v>
      </c>
      <c r="E62" s="126">
        <f t="shared" si="0"/>
        <v>100</v>
      </c>
    </row>
    <row r="63" spans="1:5" ht="18.75">
      <c r="A63" s="110" t="s">
        <v>37</v>
      </c>
      <c r="B63" s="45" t="s">
        <v>150</v>
      </c>
      <c r="C63" s="125">
        <f>C64</f>
        <v>19774</v>
      </c>
      <c r="D63" s="125">
        <f>D64</f>
        <v>19774</v>
      </c>
      <c r="E63" s="126">
        <f t="shared" si="0"/>
        <v>100</v>
      </c>
    </row>
    <row r="64" spans="1:5" ht="30.75">
      <c r="A64" s="122" t="s">
        <v>210</v>
      </c>
      <c r="B64" s="46" t="s">
        <v>149</v>
      </c>
      <c r="C64" s="127">
        <v>19774</v>
      </c>
      <c r="D64" s="127">
        <v>19774</v>
      </c>
      <c r="E64" s="128">
        <f t="shared" si="0"/>
        <v>100</v>
      </c>
    </row>
    <row r="65" spans="1:5" ht="30" hidden="1">
      <c r="A65" s="121" t="s">
        <v>306</v>
      </c>
      <c r="B65" s="45" t="s">
        <v>308</v>
      </c>
      <c r="C65" s="125">
        <f>C66</f>
        <v>0</v>
      </c>
      <c r="D65" s="125">
        <f>D66</f>
        <v>0</v>
      </c>
      <c r="E65" s="126" t="e">
        <f t="shared" si="0"/>
        <v>#DIV/0!</v>
      </c>
    </row>
    <row r="66" spans="1:5" ht="30.75" hidden="1">
      <c r="A66" s="122" t="s">
        <v>305</v>
      </c>
      <c r="B66" s="46" t="s">
        <v>307</v>
      </c>
      <c r="C66" s="127">
        <v>0</v>
      </c>
      <c r="D66" s="127">
        <v>0</v>
      </c>
      <c r="E66" s="128" t="e">
        <f t="shared" si="0"/>
        <v>#DIV/0!</v>
      </c>
    </row>
    <row r="67" spans="1:5" ht="30">
      <c r="A67" s="121" t="s">
        <v>211</v>
      </c>
      <c r="B67" s="45" t="s">
        <v>160</v>
      </c>
      <c r="C67" s="125">
        <f>C70+C68+C72</f>
        <v>33544.4</v>
      </c>
      <c r="D67" s="125">
        <f>D70+D68+D72</f>
        <v>33544.4</v>
      </c>
      <c r="E67" s="126">
        <f t="shared" si="0"/>
        <v>100</v>
      </c>
    </row>
    <row r="68" spans="1:5" ht="44.25">
      <c r="A68" s="121" t="s">
        <v>310</v>
      </c>
      <c r="B68" s="45" t="s">
        <v>311</v>
      </c>
      <c r="C68" s="125">
        <f>C69</f>
        <v>2066.7</v>
      </c>
      <c r="D68" s="125">
        <f>D69</f>
        <v>2066.7</v>
      </c>
      <c r="E68" s="126">
        <f t="shared" si="0"/>
        <v>100</v>
      </c>
    </row>
    <row r="69" spans="1:5" ht="45.75">
      <c r="A69" s="122" t="s">
        <v>312</v>
      </c>
      <c r="B69" s="46" t="s">
        <v>313</v>
      </c>
      <c r="C69" s="127">
        <v>2066.7</v>
      </c>
      <c r="D69" s="127">
        <v>2066.7</v>
      </c>
      <c r="E69" s="128">
        <f t="shared" si="0"/>
        <v>100</v>
      </c>
    </row>
    <row r="70" spans="1:5" ht="30">
      <c r="A70" s="121" t="s">
        <v>212</v>
      </c>
      <c r="B70" s="45" t="s">
        <v>148</v>
      </c>
      <c r="C70" s="125">
        <f>C71</f>
        <v>30000</v>
      </c>
      <c r="D70" s="125">
        <f>D71</f>
        <v>30000</v>
      </c>
      <c r="E70" s="126">
        <f t="shared" si="0"/>
        <v>100</v>
      </c>
    </row>
    <row r="71" spans="1:5" ht="30.75">
      <c r="A71" s="111" t="s">
        <v>309</v>
      </c>
      <c r="B71" s="46" t="s">
        <v>213</v>
      </c>
      <c r="C71" s="127">
        <v>30000</v>
      </c>
      <c r="D71" s="127">
        <v>30000</v>
      </c>
      <c r="E71" s="128">
        <f t="shared" si="0"/>
        <v>100</v>
      </c>
    </row>
    <row r="72" spans="1:5" ht="18.75">
      <c r="A72" s="110" t="s">
        <v>388</v>
      </c>
      <c r="B72" s="45" t="s">
        <v>389</v>
      </c>
      <c r="C72" s="125">
        <f>C73</f>
        <v>1477.7</v>
      </c>
      <c r="D72" s="125">
        <f>D73</f>
        <v>1477.7</v>
      </c>
      <c r="E72" s="126">
        <f t="shared" si="0"/>
        <v>100</v>
      </c>
    </row>
    <row r="73" spans="1:5" ht="30.75">
      <c r="A73" s="111" t="s">
        <v>449</v>
      </c>
      <c r="B73" s="46" t="s">
        <v>390</v>
      </c>
      <c r="C73" s="127">
        <v>1477.7</v>
      </c>
      <c r="D73" s="127">
        <v>1477.7</v>
      </c>
      <c r="E73" s="128">
        <f t="shared" si="0"/>
        <v>100</v>
      </c>
    </row>
    <row r="74" spans="1:5" ht="30">
      <c r="A74" s="121" t="s">
        <v>214</v>
      </c>
      <c r="B74" s="45" t="s">
        <v>147</v>
      </c>
      <c r="C74" s="125">
        <f>C75+C78</f>
        <v>1862.6000000000001</v>
      </c>
      <c r="D74" s="125">
        <f>D75+D78</f>
        <v>1813.8000000000002</v>
      </c>
      <c r="E74" s="126">
        <f t="shared" si="0"/>
        <v>97.38000644260711</v>
      </c>
    </row>
    <row r="75" spans="1:5" ht="30">
      <c r="A75" s="121" t="s">
        <v>93</v>
      </c>
      <c r="B75" s="20" t="s">
        <v>145</v>
      </c>
      <c r="C75" s="125">
        <f>C77+C76</f>
        <v>374.2</v>
      </c>
      <c r="D75" s="125">
        <f>D77+D76</f>
        <v>325.4</v>
      </c>
      <c r="E75" s="126">
        <f t="shared" si="0"/>
        <v>86.95884553714592</v>
      </c>
    </row>
    <row r="76" spans="1:5" ht="18.75">
      <c r="A76" s="122" t="s">
        <v>450</v>
      </c>
      <c r="B76" s="46" t="s">
        <v>144</v>
      </c>
      <c r="C76" s="127">
        <v>330</v>
      </c>
      <c r="D76" s="127">
        <v>281.2</v>
      </c>
      <c r="E76" s="128">
        <f t="shared" si="0"/>
        <v>85.2121212121212</v>
      </c>
    </row>
    <row r="77" spans="1:5" ht="40.5" customHeight="1">
      <c r="A77" s="122" t="s">
        <v>215</v>
      </c>
      <c r="B77" s="46" t="s">
        <v>144</v>
      </c>
      <c r="C77" s="127">
        <v>44.2</v>
      </c>
      <c r="D77" s="127">
        <v>44.2</v>
      </c>
      <c r="E77" s="128">
        <f t="shared" si="0"/>
        <v>100</v>
      </c>
    </row>
    <row r="78" spans="1:5" ht="30">
      <c r="A78" s="121" t="s">
        <v>216</v>
      </c>
      <c r="B78" s="45" t="s">
        <v>146</v>
      </c>
      <c r="C78" s="125">
        <f>C79</f>
        <v>1488.4</v>
      </c>
      <c r="D78" s="125">
        <f>D79</f>
        <v>1488.4</v>
      </c>
      <c r="E78" s="126">
        <f t="shared" si="0"/>
        <v>100</v>
      </c>
    </row>
    <row r="79" spans="1:5" ht="30.75">
      <c r="A79" s="122" t="s">
        <v>116</v>
      </c>
      <c r="B79" s="46" t="s">
        <v>219</v>
      </c>
      <c r="C79" s="127">
        <v>1488.4</v>
      </c>
      <c r="D79" s="127">
        <v>1488.4</v>
      </c>
      <c r="E79" s="128">
        <f t="shared" si="0"/>
        <v>100</v>
      </c>
    </row>
    <row r="80" spans="1:5" ht="18.75">
      <c r="A80" s="123" t="s">
        <v>217</v>
      </c>
      <c r="B80" s="45" t="s">
        <v>153</v>
      </c>
      <c r="C80" s="125">
        <f>C81+C83</f>
        <v>40522.100000000006</v>
      </c>
      <c r="D80" s="125">
        <f>D81+D83</f>
        <v>40509.2</v>
      </c>
      <c r="E80" s="126">
        <f t="shared" si="0"/>
        <v>99.96816551955597</v>
      </c>
    </row>
    <row r="81" spans="1:5" ht="58.5">
      <c r="A81" s="121" t="s">
        <v>314</v>
      </c>
      <c r="B81" s="45" t="s">
        <v>315</v>
      </c>
      <c r="C81" s="125">
        <f>C82</f>
        <v>17139.4</v>
      </c>
      <c r="D81" s="125">
        <f>D82</f>
        <v>17126.5</v>
      </c>
      <c r="E81" s="126">
        <f t="shared" si="0"/>
        <v>99.92473482152234</v>
      </c>
    </row>
    <row r="82" spans="1:5" ht="57" customHeight="1">
      <c r="A82" s="122" t="s">
        <v>218</v>
      </c>
      <c r="B82" s="46" t="s">
        <v>141</v>
      </c>
      <c r="C82" s="127">
        <v>17139.4</v>
      </c>
      <c r="D82" s="127">
        <v>17126.5</v>
      </c>
      <c r="E82" s="128">
        <f t="shared" si="0"/>
        <v>99.92473482152234</v>
      </c>
    </row>
    <row r="83" spans="1:5" ht="18.75">
      <c r="A83" s="121" t="s">
        <v>316</v>
      </c>
      <c r="B83" s="45" t="s">
        <v>142</v>
      </c>
      <c r="C83" s="125">
        <f>C84</f>
        <v>23382.7</v>
      </c>
      <c r="D83" s="125">
        <f>D84</f>
        <v>23382.7</v>
      </c>
      <c r="E83" s="126">
        <f t="shared" si="0"/>
        <v>100</v>
      </c>
    </row>
    <row r="84" spans="1:5" ht="30.75">
      <c r="A84" s="122" t="s">
        <v>317</v>
      </c>
      <c r="B84" s="46" t="s">
        <v>142</v>
      </c>
      <c r="C84" s="127">
        <v>23382.7</v>
      </c>
      <c r="D84" s="127">
        <v>23382.7</v>
      </c>
      <c r="E84" s="128">
        <f t="shared" si="0"/>
        <v>100</v>
      </c>
    </row>
    <row r="85" spans="1:5" ht="18" customHeight="1" hidden="1">
      <c r="A85" s="121" t="s">
        <v>363</v>
      </c>
      <c r="B85" s="45" t="s">
        <v>361</v>
      </c>
      <c r="C85" s="125">
        <f>C86</f>
        <v>0</v>
      </c>
      <c r="D85" s="125">
        <f>D86</f>
        <v>0</v>
      </c>
      <c r="E85" s="126" t="e">
        <f t="shared" si="0"/>
        <v>#DIV/0!</v>
      </c>
    </row>
    <row r="86" spans="1:5" ht="29.25" customHeight="1" hidden="1">
      <c r="A86" s="124" t="s">
        <v>364</v>
      </c>
      <c r="B86" s="46" t="s">
        <v>362</v>
      </c>
      <c r="C86" s="127">
        <v>0</v>
      </c>
      <c r="D86" s="127">
        <v>0</v>
      </c>
      <c r="E86" s="128" t="e">
        <f t="shared" si="0"/>
        <v>#DIV/0!</v>
      </c>
    </row>
    <row r="87" spans="1:5" ht="18.75">
      <c r="A87" s="110" t="s">
        <v>26</v>
      </c>
      <c r="B87" s="32"/>
      <c r="C87" s="129">
        <f>SUM(C60+C6)</f>
        <v>199930.5</v>
      </c>
      <c r="D87" s="129">
        <f>SUM(D60+D6)</f>
        <v>198392.39999999997</v>
      </c>
      <c r="E87" s="126">
        <f t="shared" si="0"/>
        <v>99.2306826622251</v>
      </c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</sheetData>
  <sheetProtection/>
  <mergeCells count="3">
    <mergeCell ref="A3:E3"/>
    <mergeCell ref="A1:E1"/>
    <mergeCell ref="A2:E2"/>
  </mergeCells>
  <printOptions/>
  <pageMargins left="0.7874015748031497" right="0.3937007874015748" top="0.5905511811023623" bottom="0.1968503937007874" header="0.15748031496062992" footer="0.35433070866141736"/>
  <pageSetup horizontalDpi="600" verticalDpi="600" orientation="portrait" paperSize="9" scale="68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User</cp:lastModifiedBy>
  <cp:lastPrinted>2023-03-15T12:03:38Z</cp:lastPrinted>
  <dcterms:created xsi:type="dcterms:W3CDTF">2008-04-18T10:47:21Z</dcterms:created>
  <dcterms:modified xsi:type="dcterms:W3CDTF">2023-06-08T07:39:23Z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